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harts/chart23.xml" ContentType="application/vnd.openxmlformats-officedocument.drawingml.chart+xml"/>
  <Override PartName="/xl/drawings/drawing6.xml" ContentType="application/vnd.openxmlformats-officedocument.drawing+xml"/>
  <Override PartName="/xl/charts/chart24.xml" ContentType="application/vnd.openxmlformats-officedocument.drawingml.chart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codeName="ThisWorkbook"/>
  <mc:AlternateContent xmlns:mc="http://schemas.openxmlformats.org/markup-compatibility/2006">
    <mc:Choice Requires="x15">
      <x15ac:absPath xmlns:x15ac="http://schemas.microsoft.com/office/spreadsheetml/2010/11/ac" url="W:\#QuizPL\strona\pliki\"/>
    </mc:Choice>
  </mc:AlternateContent>
  <xr:revisionPtr revIDLastSave="0" documentId="13_ncr:1_{C80A51F2-8FA5-4485-AEFC-298F7AD875C1}" xr6:coauthVersionLast="45" xr6:coauthVersionMax="45" xr10:uidLastSave="{00000000-0000-0000-0000-000000000000}"/>
  <bookViews>
    <workbookView xWindow="-120" yWindow="-120" windowWidth="20730" windowHeight="11160" tabRatio="778" xr2:uid="{00000000-000D-0000-FFFF-FFFF00000000}"/>
  </bookViews>
  <sheets>
    <sheet name="różne" sheetId="8" r:id="rId1"/>
    <sheet name="ludzie" sheetId="14" r:id="rId2"/>
    <sheet name="quizy" sheetId="1" r:id="rId3"/>
    <sheet name="top10" sheetId="3" r:id="rId4"/>
    <sheet name="roczne" sheetId="12" r:id="rId5"/>
    <sheet name="pytania" sheetId="11" r:id="rId6"/>
    <sheet name="baza" sheetId="7" r:id="rId7"/>
    <sheet name="rocznice" sheetId="15" r:id="rId8"/>
    <sheet name="kalkulatory" sheetId="9" r:id="rId9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0" i="11" l="1"/>
  <c r="B14" i="11"/>
  <c r="B12" i="11"/>
  <c r="B10" i="11"/>
  <c r="B8" i="11"/>
  <c r="E14" i="11"/>
  <c r="E12" i="11"/>
  <c r="D21" i="11"/>
  <c r="C14" i="11"/>
  <c r="C12" i="11"/>
  <c r="C8" i="11"/>
  <c r="E8" i="11"/>
  <c r="E10" i="11"/>
  <c r="D5" i="11"/>
  <c r="F23" i="11"/>
  <c r="E23" i="11"/>
  <c r="D23" i="11"/>
  <c r="C23" i="11"/>
  <c r="B23" i="11"/>
  <c r="F22" i="11"/>
  <c r="E22" i="11"/>
  <c r="D22" i="11"/>
  <c r="C22" i="11"/>
  <c r="B22" i="11"/>
  <c r="F20" i="11"/>
  <c r="E20" i="11"/>
  <c r="D20" i="11"/>
  <c r="C20" i="11"/>
  <c r="B20" i="11"/>
  <c r="F19" i="11"/>
  <c r="E19" i="11"/>
  <c r="D19" i="11"/>
  <c r="C19" i="11"/>
  <c r="B19" i="11"/>
  <c r="F18" i="11"/>
  <c r="E18" i="11"/>
  <c r="D18" i="11"/>
  <c r="C18" i="11"/>
  <c r="B18" i="11"/>
  <c r="F17" i="11"/>
  <c r="E17" i="11"/>
  <c r="D17" i="11"/>
  <c r="C17" i="11"/>
  <c r="B17" i="11"/>
  <c r="F16" i="11"/>
  <c r="E16" i="11"/>
  <c r="D16" i="11"/>
  <c r="C16" i="11"/>
  <c r="B16" i="11"/>
  <c r="F15" i="11"/>
  <c r="E15" i="11"/>
  <c r="D15" i="11"/>
  <c r="C15" i="11"/>
  <c r="B15" i="11"/>
  <c r="F13" i="11"/>
  <c r="E13" i="11"/>
  <c r="D13" i="11"/>
  <c r="C13" i="11"/>
  <c r="B13" i="11"/>
  <c r="F11" i="11"/>
  <c r="E11" i="11"/>
  <c r="D11" i="11"/>
  <c r="C11" i="11"/>
  <c r="B11" i="11"/>
  <c r="F9" i="11"/>
  <c r="E9" i="11"/>
  <c r="D9" i="11"/>
  <c r="C9" i="11"/>
  <c r="B9" i="11"/>
  <c r="F7" i="11"/>
  <c r="E7" i="11"/>
  <c r="D7" i="11"/>
  <c r="C7" i="11"/>
  <c r="B7" i="11"/>
  <c r="F6" i="11"/>
  <c r="E6" i="11"/>
  <c r="D6" i="11"/>
  <c r="C6" i="11"/>
  <c r="B6" i="11"/>
  <c r="F4" i="11"/>
  <c r="E4" i="11"/>
  <c r="D4" i="11"/>
  <c r="C4" i="11"/>
  <c r="B4" i="11"/>
  <c r="F3" i="11"/>
  <c r="E3" i="11"/>
  <c r="D3" i="11"/>
  <c r="C3" i="11"/>
  <c r="B3" i="11"/>
  <c r="F40" i="11"/>
  <c r="E40" i="11"/>
  <c r="D40" i="11"/>
  <c r="C40" i="11"/>
  <c r="B40" i="11"/>
  <c r="F39" i="11"/>
  <c r="E39" i="11"/>
  <c r="D39" i="11"/>
  <c r="C39" i="11"/>
  <c r="B39" i="11"/>
  <c r="F38" i="11"/>
  <c r="E38" i="11"/>
  <c r="D38" i="11"/>
  <c r="C38" i="11"/>
  <c r="B38" i="11"/>
  <c r="F37" i="11"/>
  <c r="E37" i="11"/>
  <c r="D37" i="11"/>
  <c r="C37" i="11"/>
  <c r="B37" i="11"/>
  <c r="F36" i="11"/>
  <c r="E36" i="11"/>
  <c r="D36" i="11"/>
  <c r="C36" i="11"/>
  <c r="B36" i="11"/>
  <c r="F35" i="11"/>
  <c r="E35" i="11"/>
  <c r="D35" i="11"/>
  <c r="C35" i="11"/>
  <c r="B35" i="11"/>
  <c r="F34" i="11"/>
  <c r="E34" i="11"/>
  <c r="D34" i="11"/>
  <c r="C34" i="11"/>
  <c r="B34" i="11"/>
  <c r="F33" i="11"/>
  <c r="E33" i="11"/>
  <c r="D33" i="11"/>
  <c r="C33" i="11"/>
  <c r="B33" i="11"/>
  <c r="F32" i="11"/>
  <c r="E32" i="11"/>
  <c r="D32" i="11"/>
  <c r="C32" i="11"/>
  <c r="B32" i="11"/>
  <c r="F31" i="11"/>
  <c r="E31" i="11"/>
  <c r="D31" i="11"/>
  <c r="C31" i="11"/>
  <c r="B31" i="11"/>
  <c r="F30" i="11"/>
  <c r="E30" i="11"/>
  <c r="D30" i="11"/>
  <c r="C30" i="11"/>
  <c r="B30" i="11"/>
  <c r="F29" i="11"/>
  <c r="E29" i="11"/>
  <c r="D29" i="11"/>
  <c r="C29" i="11"/>
  <c r="B29" i="11"/>
  <c r="F28" i="11"/>
  <c r="E28" i="11"/>
  <c r="D28" i="11"/>
  <c r="C28" i="11"/>
  <c r="B28" i="11"/>
  <c r="F27" i="11"/>
  <c r="E27" i="11"/>
  <c r="D27" i="11"/>
  <c r="C27" i="11"/>
  <c r="B27" i="11"/>
  <c r="F26" i="11"/>
  <c r="E26" i="11"/>
  <c r="D26" i="11"/>
  <c r="C26" i="11"/>
  <c r="B26" i="11"/>
  <c r="F57" i="11"/>
  <c r="E57" i="11"/>
  <c r="D57" i="11"/>
  <c r="C57" i="11"/>
  <c r="B57" i="11"/>
  <c r="F56" i="11"/>
  <c r="E56" i="11"/>
  <c r="D56" i="11"/>
  <c r="C56" i="11"/>
  <c r="B56" i="11"/>
  <c r="F55" i="11"/>
  <c r="E55" i="11"/>
  <c r="D55" i="11"/>
  <c r="C55" i="11"/>
  <c r="B55" i="11"/>
  <c r="F54" i="11"/>
  <c r="E54" i="11"/>
  <c r="D54" i="11"/>
  <c r="C54" i="11"/>
  <c r="B54" i="11"/>
  <c r="F53" i="11"/>
  <c r="E53" i="11"/>
  <c r="D53" i="11"/>
  <c r="C53" i="11"/>
  <c r="B53" i="11"/>
  <c r="F52" i="11"/>
  <c r="E52" i="11"/>
  <c r="D52" i="11"/>
  <c r="C52" i="11"/>
  <c r="B52" i="11"/>
  <c r="F51" i="11"/>
  <c r="E51" i="11"/>
  <c r="D51" i="11"/>
  <c r="C51" i="11"/>
  <c r="B51" i="11"/>
  <c r="F50" i="11"/>
  <c r="E50" i="11"/>
  <c r="D50" i="11"/>
  <c r="C50" i="11"/>
  <c r="B50" i="11"/>
  <c r="F49" i="11"/>
  <c r="E49" i="11"/>
  <c r="D49" i="11"/>
  <c r="C49" i="11"/>
  <c r="B49" i="11"/>
  <c r="F48" i="11"/>
  <c r="E48" i="11"/>
  <c r="D48" i="11"/>
  <c r="C48" i="11"/>
  <c r="B48" i="11"/>
  <c r="F47" i="11"/>
  <c r="E47" i="11"/>
  <c r="D47" i="11"/>
  <c r="C47" i="11"/>
  <c r="B47" i="11"/>
  <c r="F46" i="11"/>
  <c r="E46" i="11"/>
  <c r="D46" i="11"/>
  <c r="C46" i="11"/>
  <c r="B46" i="11"/>
  <c r="F45" i="11"/>
  <c r="E45" i="11"/>
  <c r="D45" i="11"/>
  <c r="C45" i="11"/>
  <c r="B45" i="11"/>
  <c r="B44" i="11"/>
  <c r="C44" i="11"/>
  <c r="D44" i="11"/>
  <c r="E44" i="11"/>
  <c r="F44" i="11"/>
  <c r="B15" i="8"/>
  <c r="IX55" i="11" l="1"/>
  <c r="IX54" i="11"/>
  <c r="IX53" i="11"/>
  <c r="IX52" i="11"/>
  <c r="IX47" i="11"/>
  <c r="IX46" i="11"/>
  <c r="IX45" i="11"/>
  <c r="IX44" i="11"/>
  <c r="IM40" i="11"/>
  <c r="IX57" i="11" s="1"/>
  <c r="IM39" i="11"/>
  <c r="IX56" i="11" s="1"/>
  <c r="IM38" i="11"/>
  <c r="IM37" i="11"/>
  <c r="IM36" i="11"/>
  <c r="IM35" i="11"/>
  <c r="IM34" i="11"/>
  <c r="IX51" i="11" s="1"/>
  <c r="IM33" i="11"/>
  <c r="IX50" i="11" s="1"/>
  <c r="IM32" i="11"/>
  <c r="IX49" i="11" s="1"/>
  <c r="IM31" i="11"/>
  <c r="IX48" i="11" s="1"/>
  <c r="IM30" i="11"/>
  <c r="IM29" i="11"/>
  <c r="IM28" i="11"/>
  <c r="IM27" i="11"/>
  <c r="IM26" i="11"/>
  <c r="IX14" i="11"/>
  <c r="IS14" i="11"/>
  <c r="IR14" i="11"/>
  <c r="IQ14" i="11"/>
  <c r="IP14" i="11"/>
  <c r="IJ14" i="11"/>
  <c r="II14" i="11"/>
  <c r="IH14" i="11"/>
  <c r="IC14" i="11"/>
  <c r="IB14" i="11"/>
  <c r="IA14" i="11"/>
  <c r="IX12" i="11"/>
  <c r="IS12" i="11"/>
  <c r="IR12" i="11"/>
  <c r="IQ12" i="11"/>
  <c r="IP12" i="11"/>
  <c r="IJ12" i="11"/>
  <c r="II12" i="11"/>
  <c r="IH12" i="11"/>
  <c r="IC12" i="11"/>
  <c r="IB12" i="11"/>
  <c r="IA12" i="11"/>
  <c r="IX10" i="11"/>
  <c r="IS10" i="11"/>
  <c r="IR10" i="11"/>
  <c r="IQ10" i="11"/>
  <c r="IP10" i="11"/>
  <c r="IJ10" i="11"/>
  <c r="II10" i="11"/>
  <c r="IH10" i="11"/>
  <c r="IC10" i="11"/>
  <c r="IB10" i="11"/>
  <c r="IA10" i="11"/>
  <c r="IX8" i="11"/>
  <c r="IS8" i="11"/>
  <c r="IR8" i="11"/>
  <c r="IQ8" i="11"/>
  <c r="IP8" i="11"/>
  <c r="IX5" i="11"/>
  <c r="IW5" i="11"/>
  <c r="IV5" i="11"/>
  <c r="IU5" i="11"/>
  <c r="IT5" i="11"/>
  <c r="IS5" i="11"/>
  <c r="IR5" i="11"/>
  <c r="IQ5" i="11"/>
  <c r="IP5" i="11"/>
  <c r="IO5" i="11"/>
  <c r="IN5" i="11"/>
  <c r="IM5" i="11"/>
  <c r="IL5" i="11"/>
  <c r="IK5" i="11"/>
  <c r="IJ5" i="11"/>
  <c r="II5" i="11"/>
  <c r="IH5" i="11"/>
  <c r="IG5" i="11"/>
  <c r="IF5" i="11"/>
  <c r="IE5" i="11"/>
  <c r="ID5" i="11"/>
  <c r="IC5" i="11"/>
  <c r="IB5" i="11"/>
  <c r="IA5" i="11"/>
  <c r="IX21" i="11"/>
  <c r="IW21" i="11"/>
  <c r="IW14" i="11" s="1"/>
  <c r="IV21" i="11"/>
  <c r="IV14" i="11" s="1"/>
  <c r="IU21" i="11"/>
  <c r="IU14" i="11" s="1"/>
  <c r="IT21" i="11"/>
  <c r="IT14" i="11" s="1"/>
  <c r="IS21" i="11"/>
  <c r="IR21" i="11"/>
  <c r="IQ21" i="11"/>
  <c r="IP21" i="11"/>
  <c r="IO21" i="11"/>
  <c r="IO14" i="11" s="1"/>
  <c r="IN21" i="11"/>
  <c r="IN14" i="11" s="1"/>
  <c r="IM21" i="11"/>
  <c r="IM14" i="11" s="1"/>
  <c r="IL21" i="11"/>
  <c r="IL14" i="11" s="1"/>
  <c r="IK21" i="11"/>
  <c r="IK8" i="11" s="1"/>
  <c r="IJ21" i="11"/>
  <c r="IJ8" i="11" s="1"/>
  <c r="II21" i="11"/>
  <c r="II8" i="11" s="1"/>
  <c r="IH21" i="11"/>
  <c r="IH8" i="11" s="1"/>
  <c r="IG21" i="11"/>
  <c r="IG8" i="11" s="1"/>
  <c r="IF21" i="11"/>
  <c r="IF8" i="11" s="1"/>
  <c r="IE21" i="11"/>
  <c r="IE14" i="11" s="1"/>
  <c r="ID21" i="11"/>
  <c r="ID8" i="11" s="1"/>
  <c r="IC21" i="11"/>
  <c r="IC8" i="11" s="1"/>
  <c r="IB21" i="11"/>
  <c r="IB8" i="11" s="1"/>
  <c r="IA21" i="11"/>
  <c r="IA8" i="11" s="1"/>
  <c r="C16" i="12"/>
  <c r="C15" i="12"/>
  <c r="C14" i="12"/>
  <c r="C12" i="12"/>
  <c r="C11" i="12"/>
  <c r="C10" i="12"/>
  <c r="C9" i="12"/>
  <c r="C3" i="12"/>
  <c r="C2" i="12"/>
  <c r="D16" i="12"/>
  <c r="D15" i="12"/>
  <c r="D14" i="12"/>
  <c r="D13" i="12"/>
  <c r="D12" i="12"/>
  <c r="D11" i="12"/>
  <c r="D10" i="12"/>
  <c r="D9" i="12"/>
  <c r="D7" i="12"/>
  <c r="D6" i="12"/>
  <c r="D3" i="12"/>
  <c r="D2" i="12"/>
  <c r="E16" i="12"/>
  <c r="E15" i="12"/>
  <c r="E14" i="12"/>
  <c r="E13" i="12"/>
  <c r="E12" i="12"/>
  <c r="E11" i="12"/>
  <c r="E10" i="12"/>
  <c r="E9" i="12"/>
  <c r="E7" i="12"/>
  <c r="E6" i="12"/>
  <c r="E3" i="12"/>
  <c r="E2" i="12"/>
  <c r="F16" i="12"/>
  <c r="F15" i="12"/>
  <c r="F14" i="12"/>
  <c r="F13" i="12"/>
  <c r="F12" i="12"/>
  <c r="F11" i="12"/>
  <c r="F10" i="12"/>
  <c r="F9" i="12"/>
  <c r="F7" i="12"/>
  <c r="F6" i="12"/>
  <c r="F3" i="12"/>
  <c r="F2" i="12"/>
  <c r="G16" i="12"/>
  <c r="G15" i="12"/>
  <c r="G14" i="12"/>
  <c r="G13" i="12"/>
  <c r="G12" i="12"/>
  <c r="G11" i="12"/>
  <c r="G10" i="12"/>
  <c r="G9" i="12"/>
  <c r="G4" i="12"/>
  <c r="G3" i="12"/>
  <c r="G2" i="12"/>
  <c r="F4" i="12"/>
  <c r="E4" i="12"/>
  <c r="D4" i="12"/>
  <c r="C4" i="12"/>
  <c r="C7" i="12"/>
  <c r="C6" i="12"/>
  <c r="C5" i="12"/>
  <c r="D5" i="12"/>
  <c r="E5" i="12"/>
  <c r="F5" i="12"/>
  <c r="G5" i="12"/>
  <c r="G6" i="12"/>
  <c r="G7" i="12"/>
  <c r="B7" i="3"/>
  <c r="B8" i="3"/>
  <c r="B9" i="3"/>
  <c r="B10" i="3"/>
  <c r="B11" i="3"/>
  <c r="B12" i="3"/>
  <c r="B13" i="3"/>
  <c r="B14" i="3"/>
  <c r="B15" i="3"/>
  <c r="B16" i="3"/>
  <c r="B17" i="3"/>
  <c r="B23" i="3"/>
  <c r="B24" i="3"/>
  <c r="B25" i="3"/>
  <c r="C25" i="3"/>
  <c r="C24" i="3"/>
  <c r="C18" i="3"/>
  <c r="C17" i="3"/>
  <c r="C16" i="3"/>
  <c r="C15" i="3"/>
  <c r="C14" i="3"/>
  <c r="C13" i="3"/>
  <c r="C5" i="3"/>
  <c r="C6" i="3"/>
  <c r="C7" i="3"/>
  <c r="C8" i="3"/>
  <c r="C9" i="3"/>
  <c r="C10" i="3"/>
  <c r="C11" i="3"/>
  <c r="C12" i="3"/>
  <c r="C19" i="3"/>
  <c r="C20" i="3"/>
  <c r="C21" i="3"/>
  <c r="C22" i="3"/>
  <c r="C23" i="3"/>
  <c r="B22" i="3"/>
  <c r="B21" i="3"/>
  <c r="B20" i="3"/>
  <c r="B19" i="3"/>
  <c r="B18" i="3"/>
  <c r="C4" i="3"/>
  <c r="D4" i="3"/>
  <c r="D7" i="3"/>
  <c r="D8" i="3"/>
  <c r="D9" i="3"/>
  <c r="D10" i="3"/>
  <c r="D11" i="3"/>
  <c r="E13" i="3"/>
  <c r="E12" i="3"/>
  <c r="E11" i="3"/>
  <c r="E10" i="3"/>
  <c r="E9" i="3"/>
  <c r="E8" i="3"/>
  <c r="E6" i="3"/>
  <c r="E7" i="3"/>
  <c r="E5" i="3"/>
  <c r="F9" i="3"/>
  <c r="F10" i="3"/>
  <c r="F11" i="3"/>
  <c r="F12" i="3"/>
  <c r="F13" i="3"/>
  <c r="E4" i="3"/>
  <c r="F4" i="3"/>
  <c r="F8" i="3"/>
  <c r="F7" i="3"/>
  <c r="B6" i="3"/>
  <c r="B5" i="3"/>
  <c r="B4" i="3"/>
  <c r="IW3" i="3"/>
  <c r="IX3" i="3" s="1"/>
  <c r="IX10" i="3"/>
  <c r="IW10" i="3"/>
  <c r="IV10" i="3"/>
  <c r="IU10" i="3"/>
  <c r="IT10" i="3"/>
  <c r="IS10" i="3"/>
  <c r="IR10" i="3"/>
  <c r="IQ10" i="3"/>
  <c r="IP10" i="3"/>
  <c r="IO10" i="3"/>
  <c r="IN10" i="3"/>
  <c r="IM10" i="3"/>
  <c r="IL10" i="3"/>
  <c r="IK10" i="3"/>
  <c r="IX6" i="3"/>
  <c r="IW6" i="3"/>
  <c r="IV6" i="3"/>
  <c r="IU6" i="3"/>
  <c r="IT6" i="3"/>
  <c r="IS6" i="3"/>
  <c r="IR6" i="3"/>
  <c r="IQ6" i="3"/>
  <c r="IP6" i="3"/>
  <c r="IO6" i="3"/>
  <c r="IN6" i="3"/>
  <c r="IM6" i="3"/>
  <c r="IL6" i="3"/>
  <c r="IK6" i="3"/>
  <c r="IX5" i="3"/>
  <c r="IW5" i="3"/>
  <c r="IV5" i="3"/>
  <c r="IU5" i="3"/>
  <c r="IT5" i="3"/>
  <c r="IS5" i="3"/>
  <c r="IR5" i="3"/>
  <c r="IQ5" i="3"/>
  <c r="IP5" i="3"/>
  <c r="IO5" i="3"/>
  <c r="IN5" i="3"/>
  <c r="IM5" i="3"/>
  <c r="IL5" i="3"/>
  <c r="IK5" i="3"/>
  <c r="IK3" i="3"/>
  <c r="IL3" i="3"/>
  <c r="IM3" i="3" s="1"/>
  <c r="IN3" i="3" s="1"/>
  <c r="IO3" i="3" s="1"/>
  <c r="IP3" i="3" s="1"/>
  <c r="IQ3" i="3" s="1"/>
  <c r="IR3" i="3" s="1"/>
  <c r="IS3" i="3" s="1"/>
  <c r="IT3" i="3" s="1"/>
  <c r="IU3" i="3" s="1"/>
  <c r="IV3" i="3" s="1"/>
  <c r="C48" i="15"/>
  <c r="C47" i="15"/>
  <c r="C46" i="15"/>
  <c r="C45" i="15"/>
  <c r="C44" i="15"/>
  <c r="C43" i="15"/>
  <c r="C42" i="15"/>
  <c r="C41" i="15"/>
  <c r="C40" i="15"/>
  <c r="C39" i="15"/>
  <c r="C38" i="15"/>
  <c r="C37" i="15"/>
  <c r="C36" i="15"/>
  <c r="C35" i="15"/>
  <c r="C34" i="15"/>
  <c r="C33" i="15"/>
  <c r="C32" i="15"/>
  <c r="C31" i="15"/>
  <c r="C30" i="15"/>
  <c r="C29" i="15"/>
  <c r="C28" i="15"/>
  <c r="C27" i="15"/>
  <c r="C26" i="15"/>
  <c r="C25" i="15"/>
  <c r="C24" i="15"/>
  <c r="C23" i="15"/>
  <c r="C22" i="15"/>
  <c r="C21" i="15"/>
  <c r="C18" i="15"/>
  <c r="C20" i="15"/>
  <c r="C19" i="15"/>
  <c r="C17" i="15"/>
  <c r="C16" i="15"/>
  <c r="C15" i="15"/>
  <c r="C14" i="15"/>
  <c r="C13" i="15"/>
  <c r="C12" i="15"/>
  <c r="C11" i="15"/>
  <c r="C10" i="15"/>
  <c r="C9" i="15"/>
  <c r="C8" i="15"/>
  <c r="C7" i="15"/>
  <c r="C6" i="15"/>
  <c r="C5" i="15"/>
  <c r="C4" i="15"/>
  <c r="C3" i="15"/>
  <c r="B48" i="15"/>
  <c r="B47" i="15"/>
  <c r="B46" i="15"/>
  <c r="B45" i="15"/>
  <c r="B44" i="15"/>
  <c r="B43" i="15"/>
  <c r="B42" i="15"/>
  <c r="B41" i="15"/>
  <c r="B40" i="15"/>
  <c r="B39" i="15"/>
  <c r="B38" i="15"/>
  <c r="B37" i="15"/>
  <c r="B36" i="15"/>
  <c r="B35" i="15"/>
  <c r="B34" i="15"/>
  <c r="B33" i="15"/>
  <c r="B32" i="15"/>
  <c r="B31" i="15"/>
  <c r="B30" i="15"/>
  <c r="B29" i="15"/>
  <c r="B28" i="15"/>
  <c r="B27" i="15"/>
  <c r="B26" i="15"/>
  <c r="B25" i="15"/>
  <c r="B24" i="15"/>
  <c r="B23" i="15"/>
  <c r="B22" i="15"/>
  <c r="B21" i="15"/>
  <c r="B18" i="15"/>
  <c r="B20" i="15"/>
  <c r="B19" i="15"/>
  <c r="B17" i="15"/>
  <c r="B16" i="15"/>
  <c r="B15" i="15"/>
  <c r="B14" i="15"/>
  <c r="B13" i="15"/>
  <c r="B12" i="15"/>
  <c r="B11" i="15"/>
  <c r="B10" i="15"/>
  <c r="B9" i="15"/>
  <c r="B8" i="15"/>
  <c r="B7" i="15"/>
  <c r="B6" i="15"/>
  <c r="B5" i="15"/>
  <c r="B4" i="15"/>
  <c r="B3" i="15"/>
  <c r="R122" i="1"/>
  <c r="Q122" i="1"/>
  <c r="P122" i="1"/>
  <c r="O122" i="1"/>
  <c r="M124" i="1"/>
  <c r="L124" i="1"/>
  <c r="K124" i="1"/>
  <c r="J124" i="1"/>
  <c r="I124" i="1"/>
  <c r="H124" i="1"/>
  <c r="G124" i="1"/>
  <c r="F124" i="1"/>
  <c r="E124" i="1"/>
  <c r="D124" i="1"/>
  <c r="C124" i="1"/>
  <c r="B124" i="1"/>
  <c r="O98" i="1"/>
  <c r="O74" i="1"/>
  <c r="O50" i="1"/>
  <c r="O26" i="1"/>
  <c r="R1" i="1"/>
  <c r="Q1" i="1"/>
  <c r="P1" i="1"/>
  <c r="O1" i="1"/>
  <c r="M3" i="1"/>
  <c r="L3" i="1"/>
  <c r="K3" i="1"/>
  <c r="J3" i="1"/>
  <c r="I3" i="1"/>
  <c r="H3" i="1"/>
  <c r="G3" i="1"/>
  <c r="F3" i="1"/>
  <c r="E3" i="1"/>
  <c r="D3" i="1"/>
  <c r="C3" i="1"/>
  <c r="B3" i="1"/>
  <c r="R145" i="1"/>
  <c r="Q145" i="1"/>
  <c r="P145" i="1"/>
  <c r="O145" i="1"/>
  <c r="N145" i="1"/>
  <c r="O120" i="1"/>
  <c r="O96" i="1"/>
  <c r="O72" i="1"/>
  <c r="O48" i="1"/>
  <c r="R24" i="1"/>
  <c r="Q24" i="1"/>
  <c r="P24" i="1"/>
  <c r="O24" i="1"/>
  <c r="N24" i="1"/>
  <c r="O28" i="1"/>
  <c r="O29" i="1"/>
  <c r="F25" i="14"/>
  <c r="F24" i="14"/>
  <c r="F23" i="14"/>
  <c r="F22" i="14"/>
  <c r="F21" i="14"/>
  <c r="F20" i="14"/>
  <c r="F19" i="14"/>
  <c r="F18" i="14"/>
  <c r="F17" i="14"/>
  <c r="F16" i="14"/>
  <c r="F15" i="14"/>
  <c r="F14" i="14"/>
  <c r="F13" i="14"/>
  <c r="F12" i="14"/>
  <c r="F11" i="14"/>
  <c r="F10" i="14"/>
  <c r="F9" i="14"/>
  <c r="F8" i="14"/>
  <c r="F7" i="14"/>
  <c r="F6" i="14"/>
  <c r="F4" i="14"/>
  <c r="F3" i="14"/>
  <c r="F5" i="14"/>
  <c r="H55" i="14"/>
  <c r="H54" i="14"/>
  <c r="H53" i="14"/>
  <c r="H52" i="14"/>
  <c r="H51" i="14"/>
  <c r="H50" i="14"/>
  <c r="H49" i="14"/>
  <c r="H48" i="14"/>
  <c r="H47" i="14"/>
  <c r="H46" i="14"/>
  <c r="H45" i="14"/>
  <c r="H44" i="14"/>
  <c r="H43" i="14"/>
  <c r="H42" i="14"/>
  <c r="H41" i="14"/>
  <c r="H40" i="14"/>
  <c r="H39" i="14"/>
  <c r="H38" i="14"/>
  <c r="H37" i="14"/>
  <c r="H36" i="14"/>
  <c r="H35" i="14"/>
  <c r="H34" i="14"/>
  <c r="H33" i="14"/>
  <c r="H32" i="14"/>
  <c r="H31" i="14"/>
  <c r="H30" i="14"/>
  <c r="H29" i="14"/>
  <c r="H28" i="14"/>
  <c r="H27" i="14"/>
  <c r="H26" i="14"/>
  <c r="H25" i="14"/>
  <c r="H24" i="14"/>
  <c r="H23" i="14"/>
  <c r="H22" i="14"/>
  <c r="H21" i="14"/>
  <c r="H20" i="14"/>
  <c r="H19" i="14"/>
  <c r="H18" i="14"/>
  <c r="H17" i="14"/>
  <c r="H16" i="14"/>
  <c r="H15" i="14"/>
  <c r="H14" i="14"/>
  <c r="H13" i="14"/>
  <c r="H12" i="14"/>
  <c r="H11" i="14"/>
  <c r="H10" i="14"/>
  <c r="H9" i="14"/>
  <c r="H4" i="14"/>
  <c r="H5" i="14"/>
  <c r="H6" i="14"/>
  <c r="H7" i="14"/>
  <c r="H8" i="14"/>
  <c r="H3" i="14"/>
  <c r="E4" i="7"/>
  <c r="E5" i="7"/>
  <c r="D4" i="7"/>
  <c r="D5" i="7"/>
  <c r="C4" i="7"/>
  <c r="C3" i="7"/>
  <c r="C5" i="7"/>
  <c r="B5" i="7"/>
  <c r="B4" i="7"/>
  <c r="B3" i="7"/>
  <c r="IW4" i="7"/>
  <c r="IV4" i="7"/>
  <c r="IU4" i="7"/>
  <c r="IT4" i="7"/>
  <c r="IS4" i="7"/>
  <c r="IR4" i="7"/>
  <c r="IQ4" i="7"/>
  <c r="IP4" i="7"/>
  <c r="IO4" i="7"/>
  <c r="IN4" i="7"/>
  <c r="IM4" i="7"/>
  <c r="IL4" i="7"/>
  <c r="IL5" i="7" s="1"/>
  <c r="U2" i="15"/>
  <c r="IK14" i="11" l="1"/>
  <c r="IK10" i="11"/>
  <c r="IK12" i="11"/>
  <c r="IL8" i="11"/>
  <c r="IN8" i="11"/>
  <c r="IV8" i="11"/>
  <c r="IF10" i="11"/>
  <c r="IN10" i="11"/>
  <c r="IV10" i="11"/>
  <c r="IF12" i="11"/>
  <c r="IN12" i="11"/>
  <c r="IV12" i="11"/>
  <c r="IF14" i="11"/>
  <c r="IO8" i="11"/>
  <c r="IW8" i="11"/>
  <c r="IG10" i="11"/>
  <c r="IO10" i="11"/>
  <c r="IW10" i="11"/>
  <c r="IG12" i="11"/>
  <c r="IO12" i="11"/>
  <c r="IW12" i="11"/>
  <c r="IG14" i="11"/>
  <c r="IT8" i="11"/>
  <c r="ID10" i="11"/>
  <c r="IL10" i="11"/>
  <c r="IT10" i="11"/>
  <c r="ID12" i="11"/>
  <c r="IL12" i="11"/>
  <c r="IT12" i="11"/>
  <c r="ID14" i="11"/>
  <c r="IE8" i="11"/>
  <c r="IM8" i="11"/>
  <c r="IU8" i="11"/>
  <c r="IE10" i="11"/>
  <c r="IM10" i="11"/>
  <c r="IU10" i="11"/>
  <c r="IE12" i="11"/>
  <c r="IM12" i="11"/>
  <c r="IU12" i="11"/>
  <c r="IJ10" i="3"/>
  <c r="II10" i="3"/>
  <c r="IJ6" i="3"/>
  <c r="IJ5" i="3"/>
  <c r="IJ3" i="3"/>
  <c r="II6" i="3" l="1"/>
  <c r="II5" i="3"/>
  <c r="II3" i="3"/>
  <c r="IH3" i="3" l="1"/>
  <c r="IH6" i="3"/>
  <c r="IH5" i="3"/>
  <c r="IH10" i="3"/>
  <c r="IG3" i="3" l="1"/>
  <c r="IG10" i="3"/>
  <c r="IG6" i="3"/>
  <c r="IG5" i="3"/>
  <c r="J2" i="14"/>
  <c r="I2" i="14"/>
  <c r="G2" i="14"/>
  <c r="E2" i="14"/>
  <c r="D2" i="14"/>
  <c r="C2" i="14"/>
  <c r="B2" i="14"/>
  <c r="IF10" i="3" l="1"/>
  <c r="IE10" i="3"/>
  <c r="IF6" i="3"/>
  <c r="IF5" i="3"/>
  <c r="IF3" i="3"/>
  <c r="IE6" i="3" l="1"/>
  <c r="IE5" i="3"/>
  <c r="IE3" i="3"/>
  <c r="ID3" i="3" l="1"/>
  <c r="ID10" i="3"/>
  <c r="ID6" i="3"/>
  <c r="ID5" i="3"/>
  <c r="IC10" i="3" l="1"/>
  <c r="IC6" i="3"/>
  <c r="IC5" i="3"/>
  <c r="IB3" i="3"/>
  <c r="IC3" i="3"/>
  <c r="IB5" i="3" l="1"/>
  <c r="IB6" i="3"/>
  <c r="IB10" i="3"/>
  <c r="IA6" i="3" l="1"/>
  <c r="IA5" i="3"/>
  <c r="IA10" i="3"/>
  <c r="IA3" i="3"/>
  <c r="AA7" i="12" l="1"/>
  <c r="A7" i="12" s="1"/>
  <c r="AA5" i="12"/>
  <c r="AA4" i="12"/>
  <c r="A4" i="12" s="1"/>
  <c r="AA3" i="12"/>
  <c r="A3" i="12" s="1"/>
  <c r="AA2" i="12"/>
  <c r="A2" i="12" s="1"/>
  <c r="IA40" i="11"/>
  <c r="IL57" i="11" s="1"/>
  <c r="IA39" i="11"/>
  <c r="IL56" i="11" s="1"/>
  <c r="IA38" i="11"/>
  <c r="IL55" i="11" s="1"/>
  <c r="IA37" i="11"/>
  <c r="IL54" i="11" s="1"/>
  <c r="IA36" i="11"/>
  <c r="IL53" i="11" s="1"/>
  <c r="IA35" i="11"/>
  <c r="IL52" i="11" s="1"/>
  <c r="IA34" i="11"/>
  <c r="IL51" i="11" s="1"/>
  <c r="IA33" i="11"/>
  <c r="IL50" i="11" s="1"/>
  <c r="IA32" i="11"/>
  <c r="IL49" i="11" s="1"/>
  <c r="IA31" i="11"/>
  <c r="IL48" i="11" s="1"/>
  <c r="IA30" i="11"/>
  <c r="IL47" i="11" s="1"/>
  <c r="IA29" i="11"/>
  <c r="IL46" i="11" s="1"/>
  <c r="IA28" i="11"/>
  <c r="IL45" i="11" s="1"/>
  <c r="IA27" i="11"/>
  <c r="IL44" i="11" s="1"/>
  <c r="IA26" i="11"/>
  <c r="IK4" i="7"/>
  <c r="IJ4" i="7"/>
  <c r="II4" i="7"/>
  <c r="IH4" i="7"/>
  <c r="IG4" i="7"/>
  <c r="IF4" i="7"/>
  <c r="IE4" i="7"/>
  <c r="ID4" i="7"/>
  <c r="IC4" i="7"/>
  <c r="IB4" i="7"/>
  <c r="IA4" i="7"/>
  <c r="HZ4" i="7"/>
  <c r="R144" i="1"/>
  <c r="Q144" i="1"/>
  <c r="P144" i="1"/>
  <c r="O144" i="1"/>
  <c r="N144" i="1"/>
  <c r="O119" i="1"/>
  <c r="O95" i="1"/>
  <c r="O71" i="1"/>
  <c r="O47" i="1"/>
  <c r="R23" i="1"/>
  <c r="Q23" i="1"/>
  <c r="P23" i="1"/>
  <c r="O23" i="1"/>
  <c r="N23" i="1"/>
  <c r="AA6" i="12" l="1"/>
  <c r="A6" i="12" s="1"/>
  <c r="A5" i="12"/>
  <c r="HZ5" i="7"/>
  <c r="Z2" i="12" l="1"/>
  <c r="T2" i="15"/>
  <c r="B23" i="8" l="1"/>
  <c r="B24" i="8"/>
  <c r="C3" i="9" l="1"/>
  <c r="C7" i="9"/>
  <c r="C8" i="9"/>
  <c r="C11" i="9"/>
  <c r="C10" i="9"/>
  <c r="C9" i="9"/>
  <c r="C6" i="9"/>
  <c r="C4" i="9"/>
  <c r="C5" i="9"/>
  <c r="C12" i="9"/>
  <c r="G14" i="11" l="1"/>
  <c r="H12" i="11"/>
  <c r="J10" i="11"/>
  <c r="H10" i="11"/>
  <c r="H8" i="11"/>
  <c r="G8" i="11"/>
  <c r="K5" i="11"/>
  <c r="J5" i="11"/>
  <c r="I5" i="11"/>
  <c r="H5" i="11"/>
  <c r="G5" i="11"/>
  <c r="K21" i="11"/>
  <c r="K8" i="11" s="1"/>
  <c r="J21" i="11"/>
  <c r="I21" i="11"/>
  <c r="H21" i="11"/>
  <c r="H14" i="11" s="1"/>
  <c r="G21" i="11"/>
  <c r="G12" i="11" s="1"/>
  <c r="I10" i="11" l="1"/>
  <c r="I8" i="11"/>
  <c r="I14" i="11"/>
  <c r="J14" i="11"/>
  <c r="J12" i="11"/>
  <c r="J8" i="11"/>
  <c r="I12" i="11"/>
  <c r="K10" i="11"/>
  <c r="K14" i="11"/>
  <c r="K12" i="11"/>
  <c r="G10" i="11"/>
  <c r="HO40" i="11"/>
  <c r="HZ57" i="11" s="1"/>
  <c r="HO39" i="11"/>
  <c r="HZ56" i="11" s="1"/>
  <c r="HO38" i="11"/>
  <c r="HZ55" i="11" s="1"/>
  <c r="HO37" i="11"/>
  <c r="HZ54" i="11" s="1"/>
  <c r="HO36" i="11"/>
  <c r="HZ53" i="11" s="1"/>
  <c r="HO35" i="11"/>
  <c r="HZ52" i="11" s="1"/>
  <c r="HO34" i="11"/>
  <c r="HZ51" i="11" s="1"/>
  <c r="HO33" i="11"/>
  <c r="HZ50" i="11" s="1"/>
  <c r="HO32" i="11"/>
  <c r="HZ49" i="11" s="1"/>
  <c r="HO31" i="11"/>
  <c r="HZ48" i="11" s="1"/>
  <c r="HO30" i="11"/>
  <c r="HZ47" i="11" s="1"/>
  <c r="HO29" i="11"/>
  <c r="HZ46" i="11" s="1"/>
  <c r="HO28" i="11"/>
  <c r="HZ45" i="11" s="1"/>
  <c r="HO27" i="11"/>
  <c r="HZ44" i="11" s="1"/>
  <c r="HO26" i="11"/>
  <c r="HZ21" i="11"/>
  <c r="HZ10" i="11" s="1"/>
  <c r="HY21" i="11"/>
  <c r="HY10" i="11" s="1"/>
  <c r="HX21" i="11"/>
  <c r="HX10" i="11" s="1"/>
  <c r="HW21" i="11"/>
  <c r="HW10" i="11" s="1"/>
  <c r="HV21" i="11"/>
  <c r="HV10" i="11" s="1"/>
  <c r="HU21" i="11"/>
  <c r="HU10" i="11" s="1"/>
  <c r="HT21" i="11"/>
  <c r="HT10" i="11" s="1"/>
  <c r="HS21" i="11"/>
  <c r="HS10" i="11" s="1"/>
  <c r="HR21" i="11"/>
  <c r="HR10" i="11" s="1"/>
  <c r="HQ21" i="11"/>
  <c r="HQ10" i="11" s="1"/>
  <c r="HP21" i="11"/>
  <c r="HP10" i="11" s="1"/>
  <c r="HO21" i="11"/>
  <c r="HZ5" i="11"/>
  <c r="HY5" i="11"/>
  <c r="HX5" i="11"/>
  <c r="HW5" i="11"/>
  <c r="HV5" i="11"/>
  <c r="HU5" i="11"/>
  <c r="HT5" i="11"/>
  <c r="HS5" i="11"/>
  <c r="HR5" i="11"/>
  <c r="HQ5" i="11"/>
  <c r="HP5" i="11"/>
  <c r="HO5" i="11"/>
  <c r="HO10" i="11" l="1"/>
  <c r="HO14" i="11"/>
  <c r="HO12" i="11"/>
  <c r="HO8" i="11"/>
  <c r="HZ14" i="11"/>
  <c r="HZ12" i="11"/>
  <c r="HZ8" i="11"/>
  <c r="HY8" i="11"/>
  <c r="HY12" i="11"/>
  <c r="HY14" i="11"/>
  <c r="HX14" i="11"/>
  <c r="HX12" i="11"/>
  <c r="HX8" i="11"/>
  <c r="HW14" i="11"/>
  <c r="HW8" i="11"/>
  <c r="HW12" i="11"/>
  <c r="HV12" i="11"/>
  <c r="HV14" i="11"/>
  <c r="HV8" i="11"/>
  <c r="HU8" i="11"/>
  <c r="HU12" i="11"/>
  <c r="HU14" i="11"/>
  <c r="HT14" i="11"/>
  <c r="HT12" i="11"/>
  <c r="HT8" i="11"/>
  <c r="HS8" i="11"/>
  <c r="HS12" i="11"/>
  <c r="HS14" i="11"/>
  <c r="HR14" i="11"/>
  <c r="HR12" i="11"/>
  <c r="HR8" i="11"/>
  <c r="HQ14" i="11"/>
  <c r="HQ8" i="11"/>
  <c r="HQ12" i="11"/>
  <c r="HP14" i="11"/>
  <c r="HP12" i="11"/>
  <c r="HP8" i="11"/>
  <c r="Z7" i="12"/>
  <c r="Z5" i="12"/>
  <c r="Z4" i="12"/>
  <c r="Z3" i="12"/>
  <c r="HZ10" i="3"/>
  <c r="HY10" i="3"/>
  <c r="HX10" i="3"/>
  <c r="HW10" i="3"/>
  <c r="HV10" i="3"/>
  <c r="HU10" i="3"/>
  <c r="HT10" i="3"/>
  <c r="HS10" i="3"/>
  <c r="HR10" i="3"/>
  <c r="HQ10" i="3"/>
  <c r="HP10" i="3"/>
  <c r="HO10" i="3"/>
  <c r="HZ6" i="3"/>
  <c r="HY6" i="3"/>
  <c r="HX6" i="3"/>
  <c r="HW6" i="3"/>
  <c r="HV6" i="3"/>
  <c r="HU6" i="3"/>
  <c r="HT6" i="3"/>
  <c r="HS6" i="3"/>
  <c r="HR6" i="3"/>
  <c r="HQ6" i="3"/>
  <c r="HP6" i="3"/>
  <c r="HO6" i="3"/>
  <c r="HZ5" i="3"/>
  <c r="HY5" i="3"/>
  <c r="HX5" i="3"/>
  <c r="HW5" i="3"/>
  <c r="HV5" i="3"/>
  <c r="HU5" i="3"/>
  <c r="HT5" i="3"/>
  <c r="HS5" i="3"/>
  <c r="HR5" i="3"/>
  <c r="HQ5" i="3"/>
  <c r="HP5" i="3"/>
  <c r="HO5" i="3"/>
  <c r="HO3" i="3"/>
  <c r="HP3" i="3" s="1"/>
  <c r="HQ3" i="3" s="1"/>
  <c r="HR3" i="3" s="1"/>
  <c r="HS3" i="3" s="1"/>
  <c r="HT3" i="3" s="1"/>
  <c r="HU3" i="3" s="1"/>
  <c r="HV3" i="3" s="1"/>
  <c r="HW3" i="3" s="1"/>
  <c r="HX3" i="3" s="1"/>
  <c r="HY3" i="3" s="1"/>
  <c r="HZ3" i="3" s="1"/>
  <c r="O118" i="1"/>
  <c r="O94" i="1"/>
  <c r="O70" i="1"/>
  <c r="O46" i="1"/>
  <c r="R22" i="1"/>
  <c r="Q22" i="1"/>
  <c r="P22" i="1"/>
  <c r="O22" i="1"/>
  <c r="N22" i="1"/>
  <c r="N143" i="1"/>
  <c r="R143" i="1"/>
  <c r="Q143" i="1"/>
  <c r="P143" i="1"/>
  <c r="O143" i="1"/>
  <c r="HY4" i="7"/>
  <c r="HX4" i="7"/>
  <c r="HW4" i="7"/>
  <c r="HV4" i="7"/>
  <c r="HU4" i="7"/>
  <c r="HT4" i="7"/>
  <c r="HS4" i="7"/>
  <c r="HR4" i="7"/>
  <c r="HQ4" i="7"/>
  <c r="HP4" i="7"/>
  <c r="HO4" i="7"/>
  <c r="HN4" i="7"/>
  <c r="S2" i="15"/>
  <c r="HN5" i="7" l="1"/>
  <c r="Z6" i="12"/>
  <c r="M24" i="9" l="1"/>
  <c r="M23" i="9"/>
  <c r="M22" i="9"/>
  <c r="M21" i="9"/>
  <c r="M20" i="9"/>
  <c r="M19" i="9"/>
  <c r="M18" i="9"/>
  <c r="M17" i="9"/>
  <c r="M16" i="9"/>
  <c r="M25" i="9" l="1"/>
  <c r="N25" i="9" s="1"/>
  <c r="R2" i="15" l="1"/>
  <c r="Q2" i="15"/>
  <c r="P2" i="15"/>
  <c r="O2" i="15"/>
  <c r="N2" i="15"/>
  <c r="M2" i="15"/>
  <c r="L2" i="15"/>
  <c r="K2" i="15"/>
  <c r="J2" i="15"/>
  <c r="I2" i="15"/>
  <c r="H2" i="15"/>
  <c r="G2" i="15"/>
  <c r="F2" i="15"/>
  <c r="E2" i="15"/>
  <c r="D2" i="15"/>
  <c r="C25" i="9" l="1"/>
  <c r="C24" i="9"/>
  <c r="C23" i="9"/>
  <c r="C22" i="9"/>
  <c r="C21" i="9"/>
  <c r="C20" i="9"/>
  <c r="C18" i="9"/>
  <c r="C17" i="9"/>
  <c r="C16" i="9"/>
  <c r="C19" i="9"/>
  <c r="G25" i="9"/>
  <c r="G24" i="9"/>
  <c r="G23" i="9"/>
  <c r="G22" i="9"/>
  <c r="G21" i="9"/>
  <c r="G20" i="9"/>
  <c r="G19" i="9"/>
  <c r="G18" i="9"/>
  <c r="G17" i="9"/>
  <c r="G16" i="9"/>
  <c r="C13" i="12" l="1"/>
  <c r="R142" i="1" l="1"/>
  <c r="Q142" i="1"/>
  <c r="P142" i="1"/>
  <c r="O142" i="1"/>
  <c r="N142" i="1"/>
  <c r="R141" i="1"/>
  <c r="Q141" i="1"/>
  <c r="P141" i="1"/>
  <c r="O141" i="1"/>
  <c r="N141" i="1"/>
  <c r="R140" i="1"/>
  <c r="Q140" i="1"/>
  <c r="P140" i="1"/>
  <c r="O140" i="1"/>
  <c r="N140" i="1"/>
  <c r="R139" i="1"/>
  <c r="Q139" i="1"/>
  <c r="P139" i="1"/>
  <c r="O139" i="1"/>
  <c r="N139" i="1"/>
  <c r="R138" i="1"/>
  <c r="Q138" i="1"/>
  <c r="P138" i="1"/>
  <c r="O138" i="1"/>
  <c r="N138" i="1"/>
  <c r="R137" i="1"/>
  <c r="Q137" i="1"/>
  <c r="P137" i="1"/>
  <c r="O137" i="1"/>
  <c r="N137" i="1"/>
  <c r="R136" i="1"/>
  <c r="Q136" i="1"/>
  <c r="P136" i="1"/>
  <c r="O136" i="1"/>
  <c r="N136" i="1"/>
  <c r="R135" i="1"/>
  <c r="Q135" i="1"/>
  <c r="P135" i="1"/>
  <c r="O135" i="1"/>
  <c r="N135" i="1"/>
  <c r="R134" i="1"/>
  <c r="Q134" i="1"/>
  <c r="P134" i="1"/>
  <c r="O134" i="1"/>
  <c r="N134" i="1"/>
  <c r="R133" i="1"/>
  <c r="Q133" i="1"/>
  <c r="P133" i="1"/>
  <c r="O133" i="1"/>
  <c r="N133" i="1"/>
  <c r="R132" i="1"/>
  <c r="Q132" i="1"/>
  <c r="P132" i="1"/>
  <c r="O132" i="1"/>
  <c r="N132" i="1"/>
  <c r="R131" i="1"/>
  <c r="Q131" i="1"/>
  <c r="P131" i="1"/>
  <c r="O131" i="1"/>
  <c r="N131" i="1"/>
  <c r="R130" i="1"/>
  <c r="Q130" i="1"/>
  <c r="P130" i="1"/>
  <c r="O130" i="1"/>
  <c r="N130" i="1"/>
  <c r="R129" i="1"/>
  <c r="Q129" i="1"/>
  <c r="P129" i="1"/>
  <c r="O129" i="1"/>
  <c r="N129" i="1"/>
  <c r="R128" i="1"/>
  <c r="Q128" i="1"/>
  <c r="P128" i="1"/>
  <c r="O128" i="1"/>
  <c r="N128" i="1"/>
  <c r="R127" i="1"/>
  <c r="Q127" i="1"/>
  <c r="P127" i="1"/>
  <c r="O127" i="1"/>
  <c r="N127" i="1"/>
  <c r="R126" i="1"/>
  <c r="Q126" i="1"/>
  <c r="P126" i="1"/>
  <c r="O126" i="1"/>
  <c r="N126" i="1"/>
  <c r="R125" i="1"/>
  <c r="Q125" i="1"/>
  <c r="P125" i="1"/>
  <c r="O125" i="1"/>
  <c r="N125" i="1"/>
  <c r="N124" i="1" l="1"/>
  <c r="Y7" i="12"/>
  <c r="Y5" i="12"/>
  <c r="Y4" i="12"/>
  <c r="Y3" i="12"/>
  <c r="Y2" i="12"/>
  <c r="HC10" i="3"/>
  <c r="HN10" i="3"/>
  <c r="HM10" i="3"/>
  <c r="HL10" i="3"/>
  <c r="HK10" i="3"/>
  <c r="HJ10" i="3"/>
  <c r="HI10" i="3"/>
  <c r="HH10" i="3"/>
  <c r="HG10" i="3"/>
  <c r="HF10" i="3"/>
  <c r="HE10" i="3"/>
  <c r="HD10" i="3"/>
  <c r="HN6" i="3"/>
  <c r="HM6" i="3"/>
  <c r="HL6" i="3"/>
  <c r="HK6" i="3"/>
  <c r="HJ6" i="3"/>
  <c r="HI6" i="3"/>
  <c r="HH6" i="3"/>
  <c r="HG6" i="3"/>
  <c r="HF6" i="3"/>
  <c r="HE6" i="3"/>
  <c r="HD6" i="3"/>
  <c r="HC6" i="3"/>
  <c r="HN5" i="3"/>
  <c r="HM5" i="3"/>
  <c r="HL5" i="3"/>
  <c r="HK5" i="3"/>
  <c r="HJ5" i="3"/>
  <c r="HI5" i="3"/>
  <c r="HH5" i="3"/>
  <c r="HG5" i="3"/>
  <c r="HF5" i="3"/>
  <c r="HE5" i="3"/>
  <c r="HD5" i="3"/>
  <c r="HC5" i="3"/>
  <c r="HC3" i="3"/>
  <c r="HD3" i="3" s="1"/>
  <c r="HE3" i="3" s="1"/>
  <c r="HF3" i="3" s="1"/>
  <c r="HG3" i="3" s="1"/>
  <c r="HH3" i="3" s="1"/>
  <c r="HI3" i="3" s="1"/>
  <c r="HJ3" i="3" s="1"/>
  <c r="HK3" i="3" s="1"/>
  <c r="HL3" i="3" s="1"/>
  <c r="HM3" i="3" s="1"/>
  <c r="HN3" i="3" s="1"/>
  <c r="HC40" i="11"/>
  <c r="HN57" i="11" s="1"/>
  <c r="HC39" i="11"/>
  <c r="HN56" i="11" s="1"/>
  <c r="HC38" i="11"/>
  <c r="HN55" i="11" s="1"/>
  <c r="HC37" i="11"/>
  <c r="HN54" i="11" s="1"/>
  <c r="HC36" i="11"/>
  <c r="HN53" i="11" s="1"/>
  <c r="HC35" i="11"/>
  <c r="HN52" i="11" s="1"/>
  <c r="HC34" i="11"/>
  <c r="HN51" i="11" s="1"/>
  <c r="HC33" i="11"/>
  <c r="HN50" i="11" s="1"/>
  <c r="HC32" i="11"/>
  <c r="HN49" i="11" s="1"/>
  <c r="HC31" i="11"/>
  <c r="HN48" i="11" s="1"/>
  <c r="HC30" i="11"/>
  <c r="HN47" i="11" s="1"/>
  <c r="HC29" i="11"/>
  <c r="HN46" i="11" s="1"/>
  <c r="HC28" i="11"/>
  <c r="HN45" i="11" s="1"/>
  <c r="HC27" i="11"/>
  <c r="HN44" i="11" s="1"/>
  <c r="HC26" i="11"/>
  <c r="HN21" i="11"/>
  <c r="HM21" i="11"/>
  <c r="HL21" i="11"/>
  <c r="HK21" i="11"/>
  <c r="HJ21" i="11"/>
  <c r="HI21" i="11"/>
  <c r="HH21" i="11"/>
  <c r="HG21" i="11"/>
  <c r="HF21" i="11"/>
  <c r="HE21" i="11"/>
  <c r="HD21" i="11"/>
  <c r="HC21" i="11"/>
  <c r="HN5" i="11"/>
  <c r="HM5" i="11"/>
  <c r="HL5" i="11"/>
  <c r="HK5" i="11"/>
  <c r="HJ5" i="11"/>
  <c r="HI5" i="11"/>
  <c r="HH5" i="11"/>
  <c r="HG5" i="11"/>
  <c r="HF5" i="11"/>
  <c r="HE5" i="11"/>
  <c r="HD5" i="11"/>
  <c r="HC5" i="11"/>
  <c r="HM4" i="7"/>
  <c r="HL4" i="7"/>
  <c r="HK4" i="7"/>
  <c r="HJ4" i="7"/>
  <c r="HI4" i="7"/>
  <c r="HH4" i="7"/>
  <c r="HG4" i="7"/>
  <c r="HF4" i="7"/>
  <c r="HE4" i="7"/>
  <c r="HD4" i="7"/>
  <c r="HC4" i="7"/>
  <c r="HB4" i="7"/>
  <c r="O117" i="1"/>
  <c r="O93" i="1"/>
  <c r="O69" i="1"/>
  <c r="O45" i="1"/>
  <c r="R21" i="1"/>
  <c r="Q21" i="1"/>
  <c r="P21" i="1"/>
  <c r="O21" i="1"/>
  <c r="N21" i="1"/>
  <c r="HJ10" i="11" l="1"/>
  <c r="HJ12" i="11"/>
  <c r="HJ14" i="11"/>
  <c r="HJ8" i="11"/>
  <c r="HC14" i="11"/>
  <c r="HC12" i="11"/>
  <c r="HC8" i="11"/>
  <c r="HC10" i="11"/>
  <c r="HK14" i="11"/>
  <c r="HK12" i="11"/>
  <c r="HK10" i="11"/>
  <c r="HK8" i="11"/>
  <c r="HD12" i="11"/>
  <c r="HD14" i="11"/>
  <c r="HD8" i="11"/>
  <c r="HD10" i="11"/>
  <c r="HL12" i="11"/>
  <c r="HL14" i="11"/>
  <c r="HL8" i="11"/>
  <c r="HL10" i="11"/>
  <c r="HI10" i="11"/>
  <c r="HI14" i="11"/>
  <c r="HI8" i="11"/>
  <c r="HI12" i="11"/>
  <c r="HE10" i="11"/>
  <c r="HE8" i="11"/>
  <c r="HE14" i="11"/>
  <c r="HE12" i="11"/>
  <c r="HM10" i="11"/>
  <c r="HM8" i="11"/>
  <c r="HM14" i="11"/>
  <c r="HM12" i="11"/>
  <c r="HF10" i="11"/>
  <c r="HF14" i="11"/>
  <c r="HF12" i="11"/>
  <c r="HF8" i="11"/>
  <c r="HN10" i="11"/>
  <c r="HN14" i="11"/>
  <c r="HN12" i="11"/>
  <c r="HN8" i="11"/>
  <c r="HG14" i="11"/>
  <c r="HG12" i="11"/>
  <c r="HG8" i="11"/>
  <c r="HG10" i="11"/>
  <c r="HH8" i="11"/>
  <c r="HH10" i="11"/>
  <c r="HH14" i="11"/>
  <c r="HH12" i="11"/>
  <c r="HB5" i="7"/>
  <c r="Y6" i="12"/>
  <c r="GQ40" i="11"/>
  <c r="GQ39" i="11"/>
  <c r="GQ38" i="11"/>
  <c r="GQ37" i="11"/>
  <c r="GQ36" i="11"/>
  <c r="GQ35" i="11"/>
  <c r="GQ34" i="11"/>
  <c r="GQ33" i="11"/>
  <c r="GQ32" i="11"/>
  <c r="GQ31" i="11"/>
  <c r="GQ30" i="11"/>
  <c r="GQ29" i="11"/>
  <c r="GQ28" i="11"/>
  <c r="GQ27" i="11"/>
  <c r="GQ26" i="11"/>
  <c r="GE40" i="11"/>
  <c r="GE39" i="11"/>
  <c r="GE38" i="11"/>
  <c r="GE37" i="11"/>
  <c r="GE36" i="11"/>
  <c r="GE35" i="11"/>
  <c r="GE34" i="11"/>
  <c r="GE33" i="11"/>
  <c r="GE32" i="11"/>
  <c r="GE31" i="11"/>
  <c r="GE30" i="11"/>
  <c r="GE29" i="11"/>
  <c r="GE28" i="11"/>
  <c r="GE27" i="11"/>
  <c r="GE26" i="11"/>
  <c r="FS40" i="11"/>
  <c r="FS39" i="11"/>
  <c r="FS38" i="11"/>
  <c r="FS37" i="11"/>
  <c r="FS36" i="11"/>
  <c r="FS35" i="11"/>
  <c r="FS34" i="11"/>
  <c r="FS33" i="11"/>
  <c r="FS32" i="11"/>
  <c r="FS31" i="11"/>
  <c r="FS30" i="11"/>
  <c r="FS29" i="11"/>
  <c r="FS28" i="11"/>
  <c r="FS27" i="11"/>
  <c r="FS26" i="11"/>
  <c r="FG40" i="11"/>
  <c r="FG39" i="11"/>
  <c r="FG38" i="11"/>
  <c r="FG37" i="11"/>
  <c r="FG36" i="11"/>
  <c r="FG35" i="11"/>
  <c r="FG34" i="11"/>
  <c r="FG33" i="11"/>
  <c r="FG32" i="11"/>
  <c r="FG31" i="11"/>
  <c r="FG30" i="11"/>
  <c r="FG29" i="11"/>
  <c r="FG28" i="11"/>
  <c r="FG27" i="11"/>
  <c r="FG26" i="11"/>
  <c r="EU40" i="11"/>
  <c r="EU39" i="11"/>
  <c r="EU38" i="11"/>
  <c r="EU37" i="11"/>
  <c r="EU36" i="11"/>
  <c r="EU35" i="11"/>
  <c r="EU34" i="11"/>
  <c r="EU33" i="11"/>
  <c r="EU32" i="11"/>
  <c r="EU31" i="11"/>
  <c r="EU30" i="11"/>
  <c r="EU29" i="11"/>
  <c r="EU28" i="11"/>
  <c r="EU27" i="11"/>
  <c r="EU26" i="11"/>
  <c r="EI40" i="11"/>
  <c r="EI39" i="11"/>
  <c r="EI38" i="11"/>
  <c r="EI37" i="11"/>
  <c r="EI36" i="11"/>
  <c r="EI35" i="11"/>
  <c r="EI34" i="11"/>
  <c r="EI33" i="11"/>
  <c r="EI32" i="11"/>
  <c r="EI31" i="11"/>
  <c r="EI30" i="11"/>
  <c r="EI29" i="11"/>
  <c r="EI28" i="11"/>
  <c r="EI27" i="11"/>
  <c r="EI26" i="11"/>
  <c r="DW40" i="11"/>
  <c r="DW39" i="11"/>
  <c r="DW38" i="11"/>
  <c r="DW37" i="11"/>
  <c r="DW36" i="11"/>
  <c r="DW35" i="11"/>
  <c r="DW34" i="11"/>
  <c r="DW33" i="11"/>
  <c r="DW32" i="11"/>
  <c r="DW31" i="11"/>
  <c r="DW30" i="11"/>
  <c r="DW29" i="11"/>
  <c r="DW28" i="11"/>
  <c r="DW27" i="11"/>
  <c r="DW26" i="11"/>
  <c r="DK40" i="11"/>
  <c r="DK39" i="11"/>
  <c r="DK38" i="11"/>
  <c r="DK37" i="11"/>
  <c r="DK36" i="11"/>
  <c r="DK35" i="11"/>
  <c r="DK34" i="11"/>
  <c r="DK33" i="11"/>
  <c r="DK32" i="11"/>
  <c r="DK31" i="11"/>
  <c r="DK30" i="11"/>
  <c r="DK29" i="11"/>
  <c r="DK28" i="11"/>
  <c r="DK27" i="11"/>
  <c r="DK26" i="11"/>
  <c r="CY40" i="11"/>
  <c r="CY39" i="11"/>
  <c r="CY38" i="11"/>
  <c r="CY37" i="11"/>
  <c r="CY36" i="11"/>
  <c r="CY35" i="11"/>
  <c r="CY34" i="11"/>
  <c r="CY33" i="11"/>
  <c r="CY32" i="11"/>
  <c r="CY31" i="11"/>
  <c r="CY30" i="11"/>
  <c r="CY29" i="11"/>
  <c r="CY28" i="11"/>
  <c r="CY27" i="11"/>
  <c r="CY26" i="11"/>
  <c r="CM40" i="11"/>
  <c r="CM39" i="11"/>
  <c r="CM38" i="11"/>
  <c r="CM37" i="11"/>
  <c r="CM36" i="11"/>
  <c r="CM35" i="11"/>
  <c r="CM34" i="11"/>
  <c r="CM33" i="11"/>
  <c r="CM32" i="11"/>
  <c r="CM31" i="11"/>
  <c r="CM30" i="11"/>
  <c r="CM29" i="11"/>
  <c r="CM28" i="11"/>
  <c r="CM27" i="11"/>
  <c r="CM26" i="11"/>
  <c r="CA40" i="11"/>
  <c r="CA39" i="11"/>
  <c r="CA38" i="11"/>
  <c r="CA37" i="11"/>
  <c r="CA36" i="11"/>
  <c r="CA35" i="11"/>
  <c r="CA34" i="11"/>
  <c r="CA33" i="11"/>
  <c r="CA32" i="11"/>
  <c r="CA31" i="11"/>
  <c r="CA30" i="11"/>
  <c r="CA29" i="11"/>
  <c r="CA28" i="11"/>
  <c r="CA27" i="11"/>
  <c r="CA26" i="11"/>
  <c r="BO40" i="11"/>
  <c r="BO39" i="11"/>
  <c r="BO38" i="11"/>
  <c r="BO37" i="11"/>
  <c r="BO36" i="11"/>
  <c r="BO35" i="11"/>
  <c r="BO34" i="11"/>
  <c r="BO33" i="11"/>
  <c r="BO32" i="11"/>
  <c r="BO31" i="11"/>
  <c r="BO30" i="11"/>
  <c r="BO29" i="11"/>
  <c r="BO28" i="11"/>
  <c r="BO27" i="11"/>
  <c r="BO26" i="11"/>
  <c r="BC40" i="11"/>
  <c r="BC39" i="11"/>
  <c r="BC38" i="11"/>
  <c r="BC37" i="11"/>
  <c r="BC36" i="11"/>
  <c r="BC35" i="11"/>
  <c r="BC34" i="11"/>
  <c r="BC33" i="11"/>
  <c r="BC32" i="11"/>
  <c r="BC31" i="11"/>
  <c r="BC30" i="11"/>
  <c r="BC29" i="11"/>
  <c r="BC28" i="11"/>
  <c r="BC27" i="11"/>
  <c r="BC26" i="11"/>
  <c r="AQ40" i="11"/>
  <c r="AQ39" i="11"/>
  <c r="AQ38" i="11"/>
  <c r="AQ37" i="11"/>
  <c r="AQ36" i="11"/>
  <c r="AQ35" i="11"/>
  <c r="AQ34" i="11"/>
  <c r="AQ33" i="11"/>
  <c r="AQ32" i="11"/>
  <c r="AQ31" i="11"/>
  <c r="AQ30" i="11"/>
  <c r="AQ29" i="11"/>
  <c r="AQ28" i="11"/>
  <c r="AQ27" i="11"/>
  <c r="AQ26" i="11"/>
  <c r="AE40" i="11"/>
  <c r="AE39" i="11"/>
  <c r="AE38" i="11"/>
  <c r="AE37" i="11"/>
  <c r="AE36" i="11"/>
  <c r="AE35" i="11"/>
  <c r="AE34" i="11"/>
  <c r="AE33" i="11"/>
  <c r="AE32" i="11"/>
  <c r="AE31" i="11"/>
  <c r="AE30" i="11"/>
  <c r="AE29" i="11"/>
  <c r="AE28" i="11"/>
  <c r="AE27" i="11"/>
  <c r="AE26" i="11"/>
  <c r="S40" i="11"/>
  <c r="S39" i="11"/>
  <c r="S38" i="11"/>
  <c r="S37" i="11"/>
  <c r="S36" i="11"/>
  <c r="S35" i="11"/>
  <c r="S34" i="11"/>
  <c r="S33" i="11"/>
  <c r="S32" i="11"/>
  <c r="S31" i="11"/>
  <c r="S30" i="11"/>
  <c r="S29" i="11"/>
  <c r="S28" i="11"/>
  <c r="S27" i="11"/>
  <c r="S26" i="11"/>
  <c r="G32" i="11"/>
  <c r="G30" i="11"/>
  <c r="G31" i="11"/>
  <c r="G33" i="11"/>
  <c r="G34" i="11"/>
  <c r="G35" i="11"/>
  <c r="G36" i="11"/>
  <c r="G37" i="11"/>
  <c r="G38" i="11"/>
  <c r="G39" i="11"/>
  <c r="G40" i="11"/>
  <c r="G29" i="11"/>
  <c r="G28" i="11"/>
  <c r="G27" i="11"/>
  <c r="G26" i="11"/>
  <c r="O116" i="1"/>
  <c r="O115" i="1"/>
  <c r="O114" i="1"/>
  <c r="O113" i="1"/>
  <c r="O112" i="1"/>
  <c r="O111" i="1"/>
  <c r="O110" i="1"/>
  <c r="O109" i="1"/>
  <c r="O108" i="1"/>
  <c r="O107" i="1"/>
  <c r="O106" i="1"/>
  <c r="O105" i="1"/>
  <c r="O104" i="1"/>
  <c r="O103" i="1"/>
  <c r="O102" i="1"/>
  <c r="O101" i="1"/>
  <c r="O100" i="1"/>
  <c r="O92" i="1"/>
  <c r="O91" i="1"/>
  <c r="O90" i="1"/>
  <c r="O89" i="1"/>
  <c r="O88" i="1"/>
  <c r="O87" i="1"/>
  <c r="O86" i="1"/>
  <c r="O85" i="1"/>
  <c r="O84" i="1"/>
  <c r="O83" i="1"/>
  <c r="O82" i="1"/>
  <c r="O81" i="1"/>
  <c r="O80" i="1"/>
  <c r="O79" i="1"/>
  <c r="O78" i="1"/>
  <c r="O77" i="1"/>
  <c r="O76" i="1"/>
  <c r="O68" i="1"/>
  <c r="O67" i="1"/>
  <c r="O66" i="1"/>
  <c r="O65" i="1"/>
  <c r="O64" i="1"/>
  <c r="O63" i="1"/>
  <c r="O62" i="1"/>
  <c r="O61" i="1"/>
  <c r="O60" i="1"/>
  <c r="O59" i="1"/>
  <c r="O58" i="1"/>
  <c r="O57" i="1"/>
  <c r="O56" i="1"/>
  <c r="O55" i="1"/>
  <c r="O54" i="1"/>
  <c r="O53" i="1"/>
  <c r="O52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J6" i="9"/>
  <c r="M2" i="9"/>
  <c r="HB21" i="11"/>
  <c r="HA21" i="11"/>
  <c r="GZ21" i="11"/>
  <c r="GY21" i="11"/>
  <c r="GX21" i="11"/>
  <c r="GW21" i="11"/>
  <c r="GV21" i="11"/>
  <c r="GU21" i="11"/>
  <c r="GT21" i="11"/>
  <c r="GS21" i="11"/>
  <c r="GR21" i="11"/>
  <c r="GQ21" i="11"/>
  <c r="HB5" i="11"/>
  <c r="HA5" i="11"/>
  <c r="GZ5" i="11"/>
  <c r="GY5" i="11"/>
  <c r="GX5" i="11"/>
  <c r="GW5" i="11"/>
  <c r="GV5" i="11"/>
  <c r="GU5" i="11"/>
  <c r="GT5" i="11"/>
  <c r="GS5" i="11"/>
  <c r="GR5" i="11"/>
  <c r="GQ5" i="11"/>
  <c r="X2" i="12"/>
  <c r="X3" i="12"/>
  <c r="X4" i="12"/>
  <c r="X5" i="12"/>
  <c r="X7" i="12"/>
  <c r="HB10" i="3"/>
  <c r="HA10" i="3"/>
  <c r="GZ10" i="3"/>
  <c r="GY10" i="3"/>
  <c r="GX10" i="3"/>
  <c r="GW10" i="3"/>
  <c r="GV10" i="3"/>
  <c r="GU10" i="3"/>
  <c r="GT10" i="3"/>
  <c r="GS10" i="3"/>
  <c r="GR10" i="3"/>
  <c r="GQ10" i="3"/>
  <c r="HB6" i="3"/>
  <c r="HA6" i="3"/>
  <c r="GZ6" i="3"/>
  <c r="GY6" i="3"/>
  <c r="GX6" i="3"/>
  <c r="GW6" i="3"/>
  <c r="GV6" i="3"/>
  <c r="GU6" i="3"/>
  <c r="GT6" i="3"/>
  <c r="GS6" i="3"/>
  <c r="GR6" i="3"/>
  <c r="GQ6" i="3"/>
  <c r="HB5" i="3"/>
  <c r="HA5" i="3"/>
  <c r="GZ5" i="3"/>
  <c r="GY5" i="3"/>
  <c r="GX5" i="3"/>
  <c r="GW5" i="3"/>
  <c r="GV5" i="3"/>
  <c r="GU5" i="3"/>
  <c r="GT5" i="3"/>
  <c r="GS5" i="3"/>
  <c r="GR5" i="3"/>
  <c r="GQ5" i="3"/>
  <c r="R20" i="1"/>
  <c r="Q20" i="1"/>
  <c r="P20" i="1"/>
  <c r="O20" i="1"/>
  <c r="N20" i="1"/>
  <c r="W7" i="12"/>
  <c r="W5" i="12"/>
  <c r="W4" i="12"/>
  <c r="W3" i="12"/>
  <c r="W2" i="12"/>
  <c r="R6" i="1"/>
  <c r="GP10" i="3"/>
  <c r="GO10" i="3"/>
  <c r="GN10" i="3"/>
  <c r="GM10" i="3"/>
  <c r="GL10" i="3"/>
  <c r="GK10" i="3"/>
  <c r="GJ10" i="3"/>
  <c r="GI10" i="3"/>
  <c r="GH10" i="3"/>
  <c r="GG10" i="3"/>
  <c r="GF10" i="3"/>
  <c r="GE10" i="3"/>
  <c r="GP6" i="3"/>
  <c r="GO6" i="3"/>
  <c r="GN6" i="3"/>
  <c r="GM6" i="3"/>
  <c r="GL6" i="3"/>
  <c r="GK6" i="3"/>
  <c r="GJ6" i="3"/>
  <c r="GI6" i="3"/>
  <c r="GH6" i="3"/>
  <c r="GG6" i="3"/>
  <c r="GF6" i="3"/>
  <c r="GE6" i="3"/>
  <c r="GP5" i="3"/>
  <c r="GO5" i="3"/>
  <c r="GN5" i="3"/>
  <c r="GM5" i="3"/>
  <c r="GL5" i="3"/>
  <c r="GK5" i="3"/>
  <c r="GJ5" i="3"/>
  <c r="GI5" i="3"/>
  <c r="GH5" i="3"/>
  <c r="GG5" i="3"/>
  <c r="GF5" i="3"/>
  <c r="GE5" i="3"/>
  <c r="GP21" i="11"/>
  <c r="GO21" i="11"/>
  <c r="GN21" i="11"/>
  <c r="GM21" i="11"/>
  <c r="GL21" i="11"/>
  <c r="GK21" i="11"/>
  <c r="GJ21" i="11"/>
  <c r="GI21" i="11"/>
  <c r="GH21" i="11"/>
  <c r="GG21" i="11"/>
  <c r="GF21" i="11"/>
  <c r="GE21" i="11"/>
  <c r="GP5" i="11"/>
  <c r="GO5" i="11"/>
  <c r="GN5" i="11"/>
  <c r="GM5" i="11"/>
  <c r="GL5" i="11"/>
  <c r="GK5" i="11"/>
  <c r="GJ5" i="11"/>
  <c r="GI5" i="11"/>
  <c r="GH5" i="11"/>
  <c r="GG5" i="11"/>
  <c r="GF5" i="11"/>
  <c r="GE5" i="11"/>
  <c r="GP4" i="7"/>
  <c r="GQ4" i="7"/>
  <c r="GR4" i="7"/>
  <c r="GS4" i="7"/>
  <c r="GT4" i="7"/>
  <c r="GU4" i="7"/>
  <c r="GV4" i="7"/>
  <c r="GW4" i="7"/>
  <c r="GX4" i="7"/>
  <c r="GY4" i="7"/>
  <c r="GZ4" i="7"/>
  <c r="HA4" i="7"/>
  <c r="GD4" i="7"/>
  <c r="GE4" i="7"/>
  <c r="GF4" i="7"/>
  <c r="GG4" i="7"/>
  <c r="GH4" i="7"/>
  <c r="GI4" i="7"/>
  <c r="GJ4" i="7"/>
  <c r="GK4" i="7"/>
  <c r="GL4" i="7"/>
  <c r="GM4" i="7"/>
  <c r="GN4" i="7"/>
  <c r="GO4" i="7"/>
  <c r="R19" i="1"/>
  <c r="Q19" i="1"/>
  <c r="P19" i="1"/>
  <c r="O19" i="1"/>
  <c r="N19" i="1"/>
  <c r="B26" i="8"/>
  <c r="B25" i="8"/>
  <c r="B22" i="8"/>
  <c r="B21" i="8"/>
  <c r="B20" i="8"/>
  <c r="B18" i="8"/>
  <c r="FY6" i="3"/>
  <c r="L6" i="3"/>
  <c r="M6" i="3"/>
  <c r="N6" i="3"/>
  <c r="O6" i="3"/>
  <c r="P6" i="3"/>
  <c r="Q6" i="3"/>
  <c r="R6" i="3"/>
  <c r="S6" i="3"/>
  <c r="T6" i="3"/>
  <c r="U6" i="3"/>
  <c r="V6" i="3"/>
  <c r="W6" i="3"/>
  <c r="X6" i="3"/>
  <c r="Y6" i="3"/>
  <c r="Z6" i="3"/>
  <c r="AA6" i="3"/>
  <c r="AB6" i="3"/>
  <c r="AC6" i="3"/>
  <c r="AD6" i="3"/>
  <c r="AE6" i="3"/>
  <c r="AF6" i="3"/>
  <c r="AG6" i="3"/>
  <c r="AH6" i="3"/>
  <c r="AI6" i="3"/>
  <c r="AJ6" i="3"/>
  <c r="AK6" i="3"/>
  <c r="AL6" i="3"/>
  <c r="AM6" i="3"/>
  <c r="AN6" i="3"/>
  <c r="AO6" i="3"/>
  <c r="AP6" i="3"/>
  <c r="AQ6" i="3"/>
  <c r="AR6" i="3"/>
  <c r="AS6" i="3"/>
  <c r="AT6" i="3"/>
  <c r="AU6" i="3"/>
  <c r="AV6" i="3"/>
  <c r="AW6" i="3"/>
  <c r="AX6" i="3"/>
  <c r="AY6" i="3"/>
  <c r="AZ6" i="3"/>
  <c r="BA6" i="3"/>
  <c r="BB6" i="3"/>
  <c r="BC6" i="3"/>
  <c r="BD6" i="3"/>
  <c r="BE6" i="3"/>
  <c r="BF6" i="3"/>
  <c r="BG6" i="3"/>
  <c r="BH6" i="3"/>
  <c r="BI6" i="3"/>
  <c r="BJ6" i="3"/>
  <c r="BK6" i="3"/>
  <c r="BL6" i="3"/>
  <c r="BM6" i="3"/>
  <c r="BN6" i="3"/>
  <c r="BO6" i="3"/>
  <c r="BP6" i="3"/>
  <c r="BQ6" i="3"/>
  <c r="BR6" i="3"/>
  <c r="BS6" i="3"/>
  <c r="BT6" i="3"/>
  <c r="BU6" i="3"/>
  <c r="BV6" i="3"/>
  <c r="BW6" i="3"/>
  <c r="BX6" i="3"/>
  <c r="BY6" i="3"/>
  <c r="BZ6" i="3"/>
  <c r="CA6" i="3"/>
  <c r="CB6" i="3"/>
  <c r="CC6" i="3"/>
  <c r="CD6" i="3"/>
  <c r="CE6" i="3"/>
  <c r="CF6" i="3"/>
  <c r="CG6" i="3"/>
  <c r="CH6" i="3"/>
  <c r="CI6" i="3"/>
  <c r="CJ6" i="3"/>
  <c r="CK6" i="3"/>
  <c r="CL6" i="3"/>
  <c r="CM6" i="3"/>
  <c r="CN6" i="3"/>
  <c r="CO6" i="3"/>
  <c r="CP6" i="3"/>
  <c r="CQ6" i="3"/>
  <c r="CR6" i="3"/>
  <c r="CS6" i="3"/>
  <c r="CT6" i="3"/>
  <c r="CU6" i="3"/>
  <c r="CV6" i="3"/>
  <c r="CW6" i="3"/>
  <c r="CX6" i="3"/>
  <c r="CY6" i="3"/>
  <c r="CZ6" i="3"/>
  <c r="DA6" i="3"/>
  <c r="DB6" i="3"/>
  <c r="DC6" i="3"/>
  <c r="DD6" i="3"/>
  <c r="DE6" i="3"/>
  <c r="DF6" i="3"/>
  <c r="DG6" i="3"/>
  <c r="DH6" i="3"/>
  <c r="DI6" i="3"/>
  <c r="DJ6" i="3"/>
  <c r="DK6" i="3"/>
  <c r="DL6" i="3"/>
  <c r="DM6" i="3"/>
  <c r="DN6" i="3"/>
  <c r="DO6" i="3"/>
  <c r="DP6" i="3"/>
  <c r="DQ6" i="3"/>
  <c r="DR6" i="3"/>
  <c r="DS6" i="3"/>
  <c r="DT6" i="3"/>
  <c r="DU6" i="3"/>
  <c r="DV6" i="3"/>
  <c r="DW6" i="3"/>
  <c r="DX6" i="3"/>
  <c r="DY6" i="3"/>
  <c r="DZ6" i="3"/>
  <c r="EA6" i="3"/>
  <c r="EB6" i="3"/>
  <c r="EC6" i="3"/>
  <c r="ED6" i="3"/>
  <c r="EE6" i="3"/>
  <c r="EF6" i="3"/>
  <c r="EG6" i="3"/>
  <c r="EH6" i="3"/>
  <c r="EI6" i="3"/>
  <c r="EJ6" i="3"/>
  <c r="EK6" i="3"/>
  <c r="EL6" i="3"/>
  <c r="EM6" i="3"/>
  <c r="EN6" i="3"/>
  <c r="EO6" i="3"/>
  <c r="EP6" i="3"/>
  <c r="EQ6" i="3"/>
  <c r="ER6" i="3"/>
  <c r="ES6" i="3"/>
  <c r="ET6" i="3"/>
  <c r="EU6" i="3"/>
  <c r="EV6" i="3"/>
  <c r="EW6" i="3"/>
  <c r="EX6" i="3"/>
  <c r="EY6" i="3"/>
  <c r="EZ6" i="3"/>
  <c r="FA6" i="3"/>
  <c r="FB6" i="3"/>
  <c r="FC6" i="3"/>
  <c r="FD6" i="3"/>
  <c r="FE6" i="3"/>
  <c r="FF6" i="3"/>
  <c r="FG6" i="3"/>
  <c r="FH6" i="3"/>
  <c r="FI6" i="3"/>
  <c r="FJ6" i="3"/>
  <c r="FK6" i="3"/>
  <c r="FL6" i="3"/>
  <c r="FM6" i="3"/>
  <c r="FN6" i="3"/>
  <c r="FO6" i="3"/>
  <c r="FP6" i="3"/>
  <c r="FQ6" i="3"/>
  <c r="FR6" i="3"/>
  <c r="FS6" i="3"/>
  <c r="FT6" i="3"/>
  <c r="FU6" i="3"/>
  <c r="FV6" i="3"/>
  <c r="FW6" i="3"/>
  <c r="FX6" i="3"/>
  <c r="FZ6" i="3"/>
  <c r="GA6" i="3"/>
  <c r="GB6" i="3"/>
  <c r="GC6" i="3"/>
  <c r="GD6" i="3"/>
  <c r="FY5" i="3"/>
  <c r="L5" i="3"/>
  <c r="M5" i="3"/>
  <c r="N5" i="3"/>
  <c r="O5" i="3"/>
  <c r="P5" i="3"/>
  <c r="Q5" i="3"/>
  <c r="R5" i="3"/>
  <c r="S5" i="3"/>
  <c r="T5" i="3"/>
  <c r="U5" i="3"/>
  <c r="V5" i="3"/>
  <c r="W5" i="3"/>
  <c r="X5" i="3"/>
  <c r="Y5" i="3"/>
  <c r="Z5" i="3"/>
  <c r="AA5" i="3"/>
  <c r="AB5" i="3"/>
  <c r="AC5" i="3"/>
  <c r="AD5" i="3"/>
  <c r="AE5" i="3"/>
  <c r="AF5" i="3"/>
  <c r="AG5" i="3"/>
  <c r="AH5" i="3"/>
  <c r="AI5" i="3"/>
  <c r="AJ5" i="3"/>
  <c r="AK5" i="3"/>
  <c r="AL5" i="3"/>
  <c r="AM5" i="3"/>
  <c r="AN5" i="3"/>
  <c r="AO5" i="3"/>
  <c r="AP5" i="3"/>
  <c r="AQ5" i="3"/>
  <c r="AR5" i="3"/>
  <c r="AS5" i="3"/>
  <c r="AT5" i="3"/>
  <c r="AU5" i="3"/>
  <c r="AV5" i="3"/>
  <c r="AW5" i="3"/>
  <c r="AX5" i="3"/>
  <c r="AY5" i="3"/>
  <c r="AZ5" i="3"/>
  <c r="BA5" i="3"/>
  <c r="BB5" i="3"/>
  <c r="BC5" i="3"/>
  <c r="BD5" i="3"/>
  <c r="BE5" i="3"/>
  <c r="BF5" i="3"/>
  <c r="BG5" i="3"/>
  <c r="BH5" i="3"/>
  <c r="BI5" i="3"/>
  <c r="BJ5" i="3"/>
  <c r="BK5" i="3"/>
  <c r="BL5" i="3"/>
  <c r="BM5" i="3"/>
  <c r="BN5" i="3"/>
  <c r="BO5" i="3"/>
  <c r="BP5" i="3"/>
  <c r="BQ5" i="3"/>
  <c r="BR5" i="3"/>
  <c r="BS5" i="3"/>
  <c r="BT5" i="3"/>
  <c r="BU5" i="3"/>
  <c r="BV5" i="3"/>
  <c r="BW5" i="3"/>
  <c r="BX5" i="3"/>
  <c r="BY5" i="3"/>
  <c r="BZ5" i="3"/>
  <c r="CA5" i="3"/>
  <c r="CB5" i="3"/>
  <c r="CC5" i="3"/>
  <c r="CD5" i="3"/>
  <c r="CE5" i="3"/>
  <c r="CF5" i="3"/>
  <c r="CG5" i="3"/>
  <c r="CH5" i="3"/>
  <c r="CI5" i="3"/>
  <c r="CJ5" i="3"/>
  <c r="CK5" i="3"/>
  <c r="CL5" i="3"/>
  <c r="CM5" i="3"/>
  <c r="CN5" i="3"/>
  <c r="CO5" i="3"/>
  <c r="CP5" i="3"/>
  <c r="CQ5" i="3"/>
  <c r="CR5" i="3"/>
  <c r="CS5" i="3"/>
  <c r="CT5" i="3"/>
  <c r="CU5" i="3"/>
  <c r="CV5" i="3"/>
  <c r="CW5" i="3"/>
  <c r="CX5" i="3"/>
  <c r="CY5" i="3"/>
  <c r="CZ5" i="3"/>
  <c r="DA5" i="3"/>
  <c r="DB5" i="3"/>
  <c r="DC5" i="3"/>
  <c r="DD5" i="3"/>
  <c r="DE5" i="3"/>
  <c r="DF5" i="3"/>
  <c r="DG5" i="3"/>
  <c r="DH5" i="3"/>
  <c r="DI5" i="3"/>
  <c r="DJ5" i="3"/>
  <c r="DK5" i="3"/>
  <c r="DL5" i="3"/>
  <c r="DM5" i="3"/>
  <c r="DN5" i="3"/>
  <c r="DO5" i="3"/>
  <c r="DP5" i="3"/>
  <c r="DQ5" i="3"/>
  <c r="DR5" i="3"/>
  <c r="DS5" i="3"/>
  <c r="DT5" i="3"/>
  <c r="DU5" i="3"/>
  <c r="DV5" i="3"/>
  <c r="DW5" i="3"/>
  <c r="DX5" i="3"/>
  <c r="DY5" i="3"/>
  <c r="DZ5" i="3"/>
  <c r="EA5" i="3"/>
  <c r="EB5" i="3"/>
  <c r="EC5" i="3"/>
  <c r="ED5" i="3"/>
  <c r="EE5" i="3"/>
  <c r="EF5" i="3"/>
  <c r="EG5" i="3"/>
  <c r="EH5" i="3"/>
  <c r="EI5" i="3"/>
  <c r="EJ5" i="3"/>
  <c r="EK5" i="3"/>
  <c r="EL5" i="3"/>
  <c r="EM5" i="3"/>
  <c r="EN5" i="3"/>
  <c r="EO5" i="3"/>
  <c r="EP5" i="3"/>
  <c r="EQ5" i="3"/>
  <c r="ER5" i="3"/>
  <c r="ES5" i="3"/>
  <c r="ET5" i="3"/>
  <c r="EU5" i="3"/>
  <c r="EV5" i="3"/>
  <c r="EW5" i="3"/>
  <c r="EX5" i="3"/>
  <c r="EY5" i="3"/>
  <c r="EZ5" i="3"/>
  <c r="FA5" i="3"/>
  <c r="FB5" i="3"/>
  <c r="FC5" i="3"/>
  <c r="FD5" i="3"/>
  <c r="FE5" i="3"/>
  <c r="FF5" i="3"/>
  <c r="FG5" i="3"/>
  <c r="FH5" i="3"/>
  <c r="FI5" i="3"/>
  <c r="FJ5" i="3"/>
  <c r="FK5" i="3"/>
  <c r="FL5" i="3"/>
  <c r="FM5" i="3"/>
  <c r="FN5" i="3"/>
  <c r="FO5" i="3"/>
  <c r="FP5" i="3"/>
  <c r="FQ5" i="3"/>
  <c r="FR5" i="3"/>
  <c r="FS5" i="3"/>
  <c r="FT5" i="3"/>
  <c r="FU5" i="3"/>
  <c r="FV5" i="3"/>
  <c r="FW5" i="3"/>
  <c r="FX5" i="3"/>
  <c r="FZ5" i="3"/>
  <c r="GA5" i="3"/>
  <c r="GB5" i="3"/>
  <c r="GC5" i="3"/>
  <c r="GD5" i="3"/>
  <c r="L5" i="11"/>
  <c r="M5" i="11"/>
  <c r="N5" i="11"/>
  <c r="O5" i="11"/>
  <c r="P5" i="11"/>
  <c r="Q5" i="11"/>
  <c r="R5" i="11"/>
  <c r="S5" i="11"/>
  <c r="T5" i="11"/>
  <c r="U5" i="11"/>
  <c r="V5" i="11"/>
  <c r="W5" i="11"/>
  <c r="X5" i="11"/>
  <c r="Y5" i="11"/>
  <c r="Z5" i="11"/>
  <c r="AA5" i="11"/>
  <c r="AB5" i="11"/>
  <c r="AC5" i="11"/>
  <c r="AD5" i="11"/>
  <c r="AE5" i="11"/>
  <c r="AF5" i="11"/>
  <c r="AG5" i="11"/>
  <c r="AH5" i="11"/>
  <c r="AI5" i="11"/>
  <c r="AJ5" i="11"/>
  <c r="AK5" i="11"/>
  <c r="AL5" i="11"/>
  <c r="AM5" i="11"/>
  <c r="AN5" i="11"/>
  <c r="AO5" i="11"/>
  <c r="AP5" i="11"/>
  <c r="AQ5" i="11"/>
  <c r="AR5" i="11"/>
  <c r="AS5" i="11"/>
  <c r="AT5" i="11"/>
  <c r="AU5" i="11"/>
  <c r="AV5" i="11"/>
  <c r="AW5" i="11"/>
  <c r="AX5" i="11"/>
  <c r="AY5" i="11"/>
  <c r="AZ5" i="11"/>
  <c r="BA5" i="11"/>
  <c r="BB5" i="11"/>
  <c r="BC5" i="11"/>
  <c r="BD5" i="11"/>
  <c r="BE5" i="11"/>
  <c r="BF5" i="11"/>
  <c r="BG5" i="11"/>
  <c r="BH5" i="11"/>
  <c r="BI5" i="11"/>
  <c r="BJ5" i="11"/>
  <c r="BK5" i="11"/>
  <c r="BL5" i="11"/>
  <c r="BM5" i="11"/>
  <c r="BN5" i="11"/>
  <c r="BO5" i="11"/>
  <c r="BP5" i="11"/>
  <c r="BQ5" i="11"/>
  <c r="BR5" i="11"/>
  <c r="BS5" i="11"/>
  <c r="BT5" i="11"/>
  <c r="BU5" i="11"/>
  <c r="BV5" i="11"/>
  <c r="BW5" i="11"/>
  <c r="BX5" i="11"/>
  <c r="BY5" i="11"/>
  <c r="BZ5" i="11"/>
  <c r="CA5" i="11"/>
  <c r="CB5" i="11"/>
  <c r="CC5" i="11"/>
  <c r="CD5" i="11"/>
  <c r="CE5" i="11"/>
  <c r="CF5" i="11"/>
  <c r="CG5" i="11"/>
  <c r="CH5" i="11"/>
  <c r="CI5" i="11"/>
  <c r="CJ5" i="11"/>
  <c r="CK5" i="11"/>
  <c r="CL5" i="11"/>
  <c r="CM5" i="11"/>
  <c r="CN5" i="11"/>
  <c r="CO5" i="11"/>
  <c r="CP5" i="11"/>
  <c r="CQ5" i="11"/>
  <c r="CR5" i="11"/>
  <c r="CS5" i="11"/>
  <c r="CT5" i="11"/>
  <c r="CU5" i="11"/>
  <c r="CV5" i="11"/>
  <c r="CW5" i="11"/>
  <c r="CX5" i="11"/>
  <c r="CY5" i="11"/>
  <c r="CZ5" i="11"/>
  <c r="DA5" i="11"/>
  <c r="DB5" i="11"/>
  <c r="DC5" i="11"/>
  <c r="DD5" i="11"/>
  <c r="DE5" i="11"/>
  <c r="DF5" i="11"/>
  <c r="DG5" i="11"/>
  <c r="DH5" i="11"/>
  <c r="DI5" i="11"/>
  <c r="DJ5" i="11"/>
  <c r="DK5" i="11"/>
  <c r="DL5" i="11"/>
  <c r="DM5" i="11"/>
  <c r="DN5" i="11"/>
  <c r="DO5" i="11"/>
  <c r="DP5" i="11"/>
  <c r="DQ5" i="11"/>
  <c r="DR5" i="11"/>
  <c r="DS5" i="11"/>
  <c r="DT5" i="11"/>
  <c r="DU5" i="11"/>
  <c r="DV5" i="11"/>
  <c r="DW5" i="11"/>
  <c r="DX5" i="11"/>
  <c r="DY5" i="11"/>
  <c r="DZ5" i="11"/>
  <c r="EA5" i="11"/>
  <c r="EB5" i="11"/>
  <c r="EC5" i="11"/>
  <c r="ED5" i="11"/>
  <c r="EE5" i="11"/>
  <c r="EF5" i="11"/>
  <c r="EG5" i="11"/>
  <c r="EH5" i="11"/>
  <c r="EI5" i="11"/>
  <c r="EJ5" i="11"/>
  <c r="EK5" i="11"/>
  <c r="EL5" i="11"/>
  <c r="EM5" i="11"/>
  <c r="EN5" i="11"/>
  <c r="EO5" i="11"/>
  <c r="EP5" i="11"/>
  <c r="EQ5" i="11"/>
  <c r="ER5" i="11"/>
  <c r="ES5" i="11"/>
  <c r="ET5" i="11"/>
  <c r="EU5" i="11"/>
  <c r="EV5" i="11"/>
  <c r="EW5" i="11"/>
  <c r="EX5" i="11"/>
  <c r="EY5" i="11"/>
  <c r="EZ5" i="11"/>
  <c r="FA5" i="11"/>
  <c r="FB5" i="11"/>
  <c r="FC5" i="11"/>
  <c r="FD5" i="11"/>
  <c r="FE5" i="11"/>
  <c r="FF5" i="11"/>
  <c r="FG5" i="11"/>
  <c r="FH5" i="11"/>
  <c r="FI5" i="11"/>
  <c r="FJ5" i="11"/>
  <c r="FK5" i="11"/>
  <c r="FL5" i="11"/>
  <c r="FM5" i="11"/>
  <c r="FN5" i="11"/>
  <c r="FO5" i="11"/>
  <c r="FP5" i="11"/>
  <c r="FQ5" i="11"/>
  <c r="FR5" i="11"/>
  <c r="FS5" i="11"/>
  <c r="FT5" i="11"/>
  <c r="FU5" i="11"/>
  <c r="FV5" i="11"/>
  <c r="FW5" i="11"/>
  <c r="FX5" i="11"/>
  <c r="FY5" i="11"/>
  <c r="FZ5" i="11"/>
  <c r="GA5" i="11"/>
  <c r="GB5" i="11"/>
  <c r="GC5" i="11"/>
  <c r="GD5" i="11"/>
  <c r="L21" i="11"/>
  <c r="M21" i="11"/>
  <c r="N21" i="11"/>
  <c r="O21" i="11"/>
  <c r="P21" i="11"/>
  <c r="Q21" i="11"/>
  <c r="R21" i="11"/>
  <c r="S21" i="11"/>
  <c r="T21" i="11"/>
  <c r="U21" i="11"/>
  <c r="V21" i="11"/>
  <c r="W21" i="11"/>
  <c r="X21" i="11"/>
  <c r="Y21" i="11"/>
  <c r="Z21" i="11"/>
  <c r="AA21" i="11"/>
  <c r="AB21" i="11"/>
  <c r="AC21" i="11"/>
  <c r="AD21" i="11"/>
  <c r="AE21" i="11"/>
  <c r="AF21" i="11"/>
  <c r="AG21" i="11"/>
  <c r="AH21" i="11"/>
  <c r="AI21" i="11"/>
  <c r="AJ21" i="11"/>
  <c r="AK21" i="11"/>
  <c r="AL21" i="11"/>
  <c r="AM21" i="11"/>
  <c r="AN21" i="11"/>
  <c r="AO21" i="11"/>
  <c r="AP21" i="11"/>
  <c r="AQ21" i="11"/>
  <c r="AR21" i="11"/>
  <c r="AS21" i="11"/>
  <c r="AT21" i="11"/>
  <c r="AU21" i="11"/>
  <c r="AV21" i="11"/>
  <c r="AW21" i="11"/>
  <c r="AX21" i="11"/>
  <c r="AY21" i="11"/>
  <c r="AZ21" i="11"/>
  <c r="BA21" i="11"/>
  <c r="BB21" i="11"/>
  <c r="BC21" i="11"/>
  <c r="BD21" i="11"/>
  <c r="BE21" i="11"/>
  <c r="BF21" i="11"/>
  <c r="BG21" i="11"/>
  <c r="BH21" i="11"/>
  <c r="BI21" i="11"/>
  <c r="BJ21" i="11"/>
  <c r="BK21" i="11"/>
  <c r="BL21" i="11"/>
  <c r="BM21" i="11"/>
  <c r="BN21" i="11"/>
  <c r="BO21" i="11"/>
  <c r="BP21" i="11"/>
  <c r="BQ21" i="11"/>
  <c r="BR21" i="11"/>
  <c r="BS21" i="11"/>
  <c r="BT21" i="11"/>
  <c r="BU21" i="11"/>
  <c r="BV21" i="11"/>
  <c r="BW21" i="11"/>
  <c r="BX21" i="11"/>
  <c r="BY21" i="11"/>
  <c r="BZ21" i="11"/>
  <c r="CA21" i="11"/>
  <c r="CB21" i="11"/>
  <c r="CC21" i="11"/>
  <c r="CD21" i="11"/>
  <c r="CE21" i="11"/>
  <c r="CF21" i="11"/>
  <c r="CG21" i="11"/>
  <c r="CH21" i="11"/>
  <c r="CI21" i="11"/>
  <c r="CJ21" i="11"/>
  <c r="CK21" i="11"/>
  <c r="CL21" i="11"/>
  <c r="CM21" i="11"/>
  <c r="CN21" i="11"/>
  <c r="CO21" i="11"/>
  <c r="CP21" i="11"/>
  <c r="CQ21" i="11"/>
  <c r="CR21" i="11"/>
  <c r="CS21" i="11"/>
  <c r="CT21" i="11"/>
  <c r="CU21" i="11"/>
  <c r="CV21" i="11"/>
  <c r="CW21" i="11"/>
  <c r="CX21" i="11"/>
  <c r="CY21" i="11"/>
  <c r="CZ21" i="11"/>
  <c r="DA21" i="11"/>
  <c r="DB21" i="11"/>
  <c r="DC21" i="11"/>
  <c r="DD21" i="11"/>
  <c r="DE21" i="11"/>
  <c r="DF21" i="11"/>
  <c r="DG21" i="11"/>
  <c r="DH21" i="11"/>
  <c r="DI21" i="11"/>
  <c r="DJ21" i="11"/>
  <c r="DK21" i="11"/>
  <c r="DL21" i="11"/>
  <c r="DM21" i="11"/>
  <c r="DN21" i="11"/>
  <c r="DO21" i="11"/>
  <c r="DP21" i="11"/>
  <c r="DQ21" i="11"/>
  <c r="DR21" i="11"/>
  <c r="DS21" i="11"/>
  <c r="DT21" i="11"/>
  <c r="DU21" i="11"/>
  <c r="DV21" i="11"/>
  <c r="DW21" i="11"/>
  <c r="DX21" i="11"/>
  <c r="DY21" i="11"/>
  <c r="DZ21" i="11"/>
  <c r="EA21" i="11"/>
  <c r="EB21" i="11"/>
  <c r="EC21" i="11"/>
  <c r="ED21" i="11"/>
  <c r="EE21" i="11"/>
  <c r="EF21" i="11"/>
  <c r="EG21" i="11"/>
  <c r="EH21" i="11"/>
  <c r="EI21" i="11"/>
  <c r="EJ21" i="11"/>
  <c r="EK21" i="11"/>
  <c r="EL21" i="11"/>
  <c r="EM21" i="11"/>
  <c r="EN21" i="11"/>
  <c r="EO21" i="11"/>
  <c r="EP21" i="11"/>
  <c r="EQ21" i="11"/>
  <c r="ER21" i="11"/>
  <c r="ES21" i="11"/>
  <c r="ET21" i="11"/>
  <c r="EU21" i="11"/>
  <c r="EV21" i="11"/>
  <c r="EW21" i="11"/>
  <c r="EX21" i="11"/>
  <c r="EY21" i="11"/>
  <c r="EZ21" i="11"/>
  <c r="FA21" i="11"/>
  <c r="FB21" i="11"/>
  <c r="FC21" i="11"/>
  <c r="FD21" i="11"/>
  <c r="FE21" i="11"/>
  <c r="FF21" i="11"/>
  <c r="FG21" i="11"/>
  <c r="FH21" i="11"/>
  <c r="FI21" i="11"/>
  <c r="FJ21" i="11"/>
  <c r="FK21" i="11"/>
  <c r="FL21" i="11"/>
  <c r="FM21" i="11"/>
  <c r="FN21" i="11"/>
  <c r="FO21" i="11"/>
  <c r="FP21" i="11"/>
  <c r="FQ21" i="11"/>
  <c r="FR21" i="11"/>
  <c r="FS21" i="11"/>
  <c r="FT21" i="11"/>
  <c r="FU21" i="11"/>
  <c r="FV21" i="11"/>
  <c r="FW21" i="11"/>
  <c r="FX21" i="11"/>
  <c r="FY21" i="11"/>
  <c r="FZ21" i="11"/>
  <c r="GA21" i="11"/>
  <c r="GB21" i="11"/>
  <c r="GC21" i="11"/>
  <c r="GD21" i="11"/>
  <c r="K4" i="7"/>
  <c r="L4" i="7"/>
  <c r="M4" i="7"/>
  <c r="N4" i="7"/>
  <c r="O4" i="7"/>
  <c r="P4" i="7"/>
  <c r="Q4" i="7"/>
  <c r="R4" i="7"/>
  <c r="S4" i="7"/>
  <c r="T4" i="7"/>
  <c r="U4" i="7"/>
  <c r="V4" i="7"/>
  <c r="W4" i="7"/>
  <c r="X4" i="7"/>
  <c r="Y4" i="7"/>
  <c r="Z4" i="7"/>
  <c r="AA4" i="7"/>
  <c r="AB4" i="7"/>
  <c r="AC4" i="7"/>
  <c r="AD4" i="7"/>
  <c r="AE4" i="7"/>
  <c r="AF4" i="7"/>
  <c r="AG4" i="7"/>
  <c r="AH4" i="7"/>
  <c r="AI4" i="7"/>
  <c r="AJ4" i="7"/>
  <c r="AK4" i="7"/>
  <c r="AL4" i="7"/>
  <c r="AM4" i="7"/>
  <c r="AN4" i="7"/>
  <c r="AO4" i="7"/>
  <c r="AP4" i="7"/>
  <c r="AQ4" i="7"/>
  <c r="AR4" i="7"/>
  <c r="AS4" i="7"/>
  <c r="AT4" i="7"/>
  <c r="AU4" i="7"/>
  <c r="AV4" i="7"/>
  <c r="AW4" i="7"/>
  <c r="AX4" i="7"/>
  <c r="AY4" i="7"/>
  <c r="AZ4" i="7"/>
  <c r="BA4" i="7"/>
  <c r="BB4" i="7"/>
  <c r="BC4" i="7"/>
  <c r="BD4" i="7"/>
  <c r="BE4" i="7"/>
  <c r="BF4" i="7"/>
  <c r="BG4" i="7"/>
  <c r="BH4" i="7"/>
  <c r="BI4" i="7"/>
  <c r="BJ4" i="7"/>
  <c r="BK4" i="7"/>
  <c r="BL4" i="7"/>
  <c r="BM4" i="7"/>
  <c r="BN4" i="7"/>
  <c r="BO4" i="7"/>
  <c r="BP4" i="7"/>
  <c r="BQ4" i="7"/>
  <c r="BR4" i="7"/>
  <c r="BS4" i="7"/>
  <c r="BT4" i="7"/>
  <c r="BU4" i="7"/>
  <c r="BV4" i="7"/>
  <c r="BW4" i="7"/>
  <c r="BX4" i="7"/>
  <c r="BY4" i="7"/>
  <c r="BZ4" i="7"/>
  <c r="CA4" i="7"/>
  <c r="CB4" i="7"/>
  <c r="CC4" i="7"/>
  <c r="CD4" i="7"/>
  <c r="CE4" i="7"/>
  <c r="CF4" i="7"/>
  <c r="CG4" i="7"/>
  <c r="CH4" i="7"/>
  <c r="CI4" i="7"/>
  <c r="CJ4" i="7"/>
  <c r="CK4" i="7"/>
  <c r="CL4" i="7"/>
  <c r="CM4" i="7"/>
  <c r="CN4" i="7"/>
  <c r="CO4" i="7"/>
  <c r="CP4" i="7"/>
  <c r="CQ4" i="7"/>
  <c r="CR4" i="7"/>
  <c r="CS4" i="7"/>
  <c r="CT4" i="7"/>
  <c r="CU4" i="7"/>
  <c r="CV4" i="7"/>
  <c r="CW4" i="7"/>
  <c r="CX4" i="7"/>
  <c r="CY4" i="7"/>
  <c r="CZ4" i="7"/>
  <c r="DA4" i="7"/>
  <c r="DB4" i="7"/>
  <c r="DC4" i="7"/>
  <c r="DD4" i="7"/>
  <c r="DE4" i="7"/>
  <c r="DF4" i="7"/>
  <c r="DG4" i="7"/>
  <c r="DH4" i="7"/>
  <c r="DI4" i="7"/>
  <c r="DJ4" i="7"/>
  <c r="DK4" i="7"/>
  <c r="DL4" i="7"/>
  <c r="DM4" i="7"/>
  <c r="DN4" i="7"/>
  <c r="DO4" i="7"/>
  <c r="DP4" i="7"/>
  <c r="DQ4" i="7"/>
  <c r="DR4" i="7"/>
  <c r="DS4" i="7"/>
  <c r="DT4" i="7"/>
  <c r="DU4" i="7"/>
  <c r="DV4" i="7"/>
  <c r="DW4" i="7"/>
  <c r="DX4" i="7"/>
  <c r="DY4" i="7"/>
  <c r="DZ4" i="7"/>
  <c r="EA4" i="7"/>
  <c r="EB4" i="7"/>
  <c r="EC4" i="7"/>
  <c r="ED4" i="7"/>
  <c r="EE4" i="7"/>
  <c r="EF4" i="7"/>
  <c r="EG4" i="7"/>
  <c r="EH4" i="7"/>
  <c r="EI4" i="7"/>
  <c r="EJ4" i="7"/>
  <c r="EK4" i="7"/>
  <c r="EL4" i="7"/>
  <c r="EM4" i="7"/>
  <c r="EN4" i="7"/>
  <c r="EO4" i="7"/>
  <c r="EP4" i="7"/>
  <c r="EQ4" i="7"/>
  <c r="ER4" i="7"/>
  <c r="ES4" i="7"/>
  <c r="ET4" i="7"/>
  <c r="EU4" i="7"/>
  <c r="EV4" i="7"/>
  <c r="EW4" i="7"/>
  <c r="EX4" i="7"/>
  <c r="EY4" i="7"/>
  <c r="EZ4" i="7"/>
  <c r="FA4" i="7"/>
  <c r="FB4" i="7"/>
  <c r="FC4" i="7"/>
  <c r="FD4" i="7"/>
  <c r="FE4" i="7"/>
  <c r="FF4" i="7"/>
  <c r="FG4" i="7"/>
  <c r="FH4" i="7"/>
  <c r="FI4" i="7"/>
  <c r="FJ4" i="7"/>
  <c r="FK4" i="7"/>
  <c r="FL4" i="7"/>
  <c r="FM4" i="7"/>
  <c r="FN4" i="7"/>
  <c r="FO4" i="7"/>
  <c r="FP4" i="7"/>
  <c r="FQ4" i="7"/>
  <c r="FR4" i="7"/>
  <c r="FS4" i="7"/>
  <c r="FT4" i="7"/>
  <c r="FU4" i="7"/>
  <c r="FV4" i="7"/>
  <c r="FW4" i="7"/>
  <c r="FX4" i="7"/>
  <c r="FY4" i="7"/>
  <c r="FZ4" i="7"/>
  <c r="GA4" i="7"/>
  <c r="GB4" i="7"/>
  <c r="GC4" i="7"/>
  <c r="F4" i="7"/>
  <c r="G4" i="7"/>
  <c r="H4" i="7"/>
  <c r="I4" i="7"/>
  <c r="J4" i="7"/>
  <c r="V7" i="12"/>
  <c r="V5" i="12"/>
  <c r="V4" i="12"/>
  <c r="V2" i="12"/>
  <c r="V3" i="12"/>
  <c r="GD10" i="3"/>
  <c r="GC10" i="3"/>
  <c r="GB10" i="3"/>
  <c r="GA10" i="3"/>
  <c r="FZ10" i="3"/>
  <c r="FY10" i="3"/>
  <c r="FX10" i="3"/>
  <c r="FW10" i="3"/>
  <c r="FV10" i="3"/>
  <c r="FU10" i="3"/>
  <c r="FT10" i="3"/>
  <c r="FS10" i="3"/>
  <c r="R18" i="1"/>
  <c r="Q18" i="1"/>
  <c r="P18" i="1"/>
  <c r="O18" i="1"/>
  <c r="N18" i="1"/>
  <c r="B12" i="8"/>
  <c r="C8" i="8" s="1"/>
  <c r="R17" i="1"/>
  <c r="Q17" i="1"/>
  <c r="P17" i="1"/>
  <c r="O17" i="1"/>
  <c r="N17" i="1"/>
  <c r="U5" i="12"/>
  <c r="U7" i="12"/>
  <c r="U4" i="12"/>
  <c r="U3" i="12"/>
  <c r="U2" i="12"/>
  <c r="FR10" i="3"/>
  <c r="FQ10" i="3"/>
  <c r="FP10" i="3"/>
  <c r="FO10" i="3"/>
  <c r="FN10" i="3"/>
  <c r="FM10" i="3"/>
  <c r="FL10" i="3"/>
  <c r="FK10" i="3"/>
  <c r="FJ10" i="3"/>
  <c r="FI10" i="3"/>
  <c r="FH10" i="3"/>
  <c r="FG10" i="3"/>
  <c r="M3" i="3"/>
  <c r="N3" i="3"/>
  <c r="O3" i="3"/>
  <c r="P3" i="3"/>
  <c r="Q3" i="3"/>
  <c r="R3" i="3"/>
  <c r="S3" i="3"/>
  <c r="T3" i="3"/>
  <c r="U3" i="3"/>
  <c r="V3" i="3"/>
  <c r="W3" i="3"/>
  <c r="X3" i="3"/>
  <c r="Y3" i="3"/>
  <c r="Z3" i="3"/>
  <c r="AA3" i="3"/>
  <c r="AB3" i="3"/>
  <c r="AC3" i="3"/>
  <c r="AD3" i="3"/>
  <c r="AE3" i="3"/>
  <c r="AF3" i="3"/>
  <c r="AG3" i="3"/>
  <c r="AH3" i="3"/>
  <c r="AI3" i="3"/>
  <c r="AJ3" i="3"/>
  <c r="AK3" i="3"/>
  <c r="AL3" i="3"/>
  <c r="AM3" i="3"/>
  <c r="AN3" i="3"/>
  <c r="AO3" i="3"/>
  <c r="AP3" i="3"/>
  <c r="AQ3" i="3"/>
  <c r="AR3" i="3"/>
  <c r="AS3" i="3"/>
  <c r="AT3" i="3"/>
  <c r="AU3" i="3"/>
  <c r="AV3" i="3"/>
  <c r="AW3" i="3"/>
  <c r="AX3" i="3"/>
  <c r="AY3" i="3"/>
  <c r="AZ3" i="3"/>
  <c r="BA3" i="3"/>
  <c r="BB3" i="3"/>
  <c r="BC3" i="3"/>
  <c r="BD3" i="3"/>
  <c r="BE3" i="3"/>
  <c r="BF3" i="3"/>
  <c r="BG3" i="3"/>
  <c r="BH3" i="3"/>
  <c r="BI3" i="3"/>
  <c r="BJ3" i="3"/>
  <c r="BK3" i="3"/>
  <c r="BL3" i="3"/>
  <c r="BM3" i="3"/>
  <c r="BN3" i="3"/>
  <c r="BO3" i="3"/>
  <c r="BP3" i="3"/>
  <c r="BQ3" i="3"/>
  <c r="BR3" i="3"/>
  <c r="BS3" i="3"/>
  <c r="BT3" i="3"/>
  <c r="BU3" i="3"/>
  <c r="BV3" i="3"/>
  <c r="BW3" i="3"/>
  <c r="BX3" i="3"/>
  <c r="BY3" i="3"/>
  <c r="BZ3" i="3"/>
  <c r="CA3" i="3"/>
  <c r="CB3" i="3"/>
  <c r="CC3" i="3"/>
  <c r="CD3" i="3"/>
  <c r="CE3" i="3"/>
  <c r="CF3" i="3"/>
  <c r="CG3" i="3"/>
  <c r="CH3" i="3"/>
  <c r="CI3" i="3"/>
  <c r="CJ3" i="3"/>
  <c r="CK3" i="3"/>
  <c r="CL3" i="3"/>
  <c r="CM3" i="3"/>
  <c r="CN3" i="3"/>
  <c r="CO3" i="3"/>
  <c r="CP3" i="3"/>
  <c r="CQ3" i="3"/>
  <c r="CR3" i="3"/>
  <c r="CS3" i="3"/>
  <c r="CT3" i="3"/>
  <c r="CU3" i="3"/>
  <c r="CV3" i="3"/>
  <c r="CW3" i="3"/>
  <c r="CX3" i="3"/>
  <c r="CY3" i="3"/>
  <c r="CZ3" i="3"/>
  <c r="DA3" i="3"/>
  <c r="DB3" i="3"/>
  <c r="DC3" i="3"/>
  <c r="DD3" i="3"/>
  <c r="DE3" i="3"/>
  <c r="DF3" i="3"/>
  <c r="DG3" i="3"/>
  <c r="DH3" i="3"/>
  <c r="DI3" i="3"/>
  <c r="DJ3" i="3"/>
  <c r="DK3" i="3"/>
  <c r="DL3" i="3"/>
  <c r="DM3" i="3"/>
  <c r="DN3" i="3"/>
  <c r="DO3" i="3"/>
  <c r="DP3" i="3"/>
  <c r="DQ3" i="3"/>
  <c r="DR3" i="3"/>
  <c r="DS3" i="3"/>
  <c r="DT3" i="3"/>
  <c r="DU3" i="3"/>
  <c r="DV3" i="3"/>
  <c r="DW3" i="3"/>
  <c r="DX3" i="3"/>
  <c r="DY3" i="3"/>
  <c r="DZ3" i="3"/>
  <c r="EA3" i="3"/>
  <c r="EB3" i="3"/>
  <c r="EC3" i="3"/>
  <c r="ED3" i="3"/>
  <c r="EE3" i="3"/>
  <c r="EF3" i="3"/>
  <c r="EG3" i="3"/>
  <c r="EH3" i="3"/>
  <c r="EI3" i="3"/>
  <c r="EJ3" i="3"/>
  <c r="EK3" i="3"/>
  <c r="EL3" i="3"/>
  <c r="EM3" i="3"/>
  <c r="EN3" i="3"/>
  <c r="EO3" i="3"/>
  <c r="EP3" i="3"/>
  <c r="EQ3" i="3"/>
  <c r="ER3" i="3"/>
  <c r="ES3" i="3"/>
  <c r="ET3" i="3"/>
  <c r="EU3" i="3"/>
  <c r="EV3" i="3"/>
  <c r="EW3" i="3"/>
  <c r="EX3" i="3"/>
  <c r="EY3" i="3"/>
  <c r="EZ3" i="3"/>
  <c r="FA3" i="3"/>
  <c r="FB3" i="3"/>
  <c r="FC3" i="3"/>
  <c r="FD3" i="3"/>
  <c r="FE3" i="3"/>
  <c r="FF3" i="3"/>
  <c r="FG3" i="3"/>
  <c r="FH3" i="3"/>
  <c r="FI3" i="3"/>
  <c r="FJ3" i="3"/>
  <c r="FK3" i="3"/>
  <c r="FL3" i="3"/>
  <c r="FM3" i="3"/>
  <c r="FN3" i="3"/>
  <c r="FO3" i="3"/>
  <c r="FP3" i="3"/>
  <c r="FQ3" i="3"/>
  <c r="FR3" i="3"/>
  <c r="FS3" i="3"/>
  <c r="FT3" i="3"/>
  <c r="FU3" i="3"/>
  <c r="FV3" i="3"/>
  <c r="FW3" i="3"/>
  <c r="FX3" i="3"/>
  <c r="FY3" i="3"/>
  <c r="FZ3" i="3"/>
  <c r="GA3" i="3"/>
  <c r="GB3" i="3"/>
  <c r="GC3" i="3"/>
  <c r="GD3" i="3"/>
  <c r="GE3" i="3"/>
  <c r="GF3" i="3"/>
  <c r="GG3" i="3"/>
  <c r="GH3" i="3"/>
  <c r="GI3" i="3"/>
  <c r="GJ3" i="3"/>
  <c r="GK3" i="3"/>
  <c r="GL3" i="3"/>
  <c r="GM3" i="3"/>
  <c r="GN3" i="3"/>
  <c r="GO3" i="3"/>
  <c r="GP3" i="3"/>
  <c r="GQ3" i="3"/>
  <c r="GR3" i="3"/>
  <c r="GS3" i="3"/>
  <c r="GT3" i="3"/>
  <c r="GU3" i="3"/>
  <c r="GV3" i="3"/>
  <c r="GW3" i="3"/>
  <c r="GX3" i="3"/>
  <c r="GY3" i="3"/>
  <c r="GZ3" i="3"/>
  <c r="HA3" i="3"/>
  <c r="HB3" i="3"/>
  <c r="T7" i="12"/>
  <c r="T5" i="12"/>
  <c r="T4" i="12"/>
  <c r="T3" i="12"/>
  <c r="T2" i="12"/>
  <c r="FF10" i="3"/>
  <c r="FE10" i="3"/>
  <c r="FD10" i="3"/>
  <c r="FC10" i="3"/>
  <c r="FB10" i="3"/>
  <c r="FA10" i="3"/>
  <c r="EZ10" i="3"/>
  <c r="EY10" i="3"/>
  <c r="EX10" i="3"/>
  <c r="EW10" i="3"/>
  <c r="EV10" i="3"/>
  <c r="EU10" i="3"/>
  <c r="R16" i="1"/>
  <c r="Q16" i="1"/>
  <c r="P16" i="1"/>
  <c r="O16" i="1"/>
  <c r="N16" i="1"/>
  <c r="B19" i="8"/>
  <c r="O7" i="12"/>
  <c r="P7" i="12"/>
  <c r="Q7" i="12"/>
  <c r="R7" i="12"/>
  <c r="S7" i="12"/>
  <c r="N7" i="12"/>
  <c r="M7" i="12"/>
  <c r="L7" i="12"/>
  <c r="K7" i="12"/>
  <c r="J7" i="12"/>
  <c r="I7" i="12"/>
  <c r="H7" i="12"/>
  <c r="S5" i="12"/>
  <c r="S4" i="12"/>
  <c r="R5" i="12"/>
  <c r="R4" i="12"/>
  <c r="Q5" i="12"/>
  <c r="Q4" i="12"/>
  <c r="P5" i="12"/>
  <c r="P4" i="12"/>
  <c r="O5" i="12"/>
  <c r="O4" i="12"/>
  <c r="N5" i="12"/>
  <c r="N4" i="12"/>
  <c r="M5" i="12"/>
  <c r="M4" i="12"/>
  <c r="L5" i="12"/>
  <c r="L4" i="12"/>
  <c r="K5" i="12"/>
  <c r="K4" i="12"/>
  <c r="J5" i="12"/>
  <c r="J4" i="12"/>
  <c r="I5" i="12"/>
  <c r="I4" i="12"/>
  <c r="H5" i="12"/>
  <c r="H4" i="12"/>
  <c r="S3" i="12"/>
  <c r="R3" i="12"/>
  <c r="Q3" i="12"/>
  <c r="P3" i="12"/>
  <c r="O3" i="12"/>
  <c r="N3" i="12"/>
  <c r="M3" i="12"/>
  <c r="L3" i="12"/>
  <c r="K3" i="12"/>
  <c r="J3" i="12"/>
  <c r="I3" i="12"/>
  <c r="H3" i="12"/>
  <c r="S2" i="12"/>
  <c r="R2" i="12"/>
  <c r="Q2" i="12"/>
  <c r="P2" i="12"/>
  <c r="O2" i="12"/>
  <c r="N2" i="12"/>
  <c r="M2" i="12"/>
  <c r="L2" i="12"/>
  <c r="K2" i="12"/>
  <c r="J2" i="12"/>
  <c r="I2" i="12"/>
  <c r="H2" i="12"/>
  <c r="ET10" i="3"/>
  <c r="ES10" i="3"/>
  <c r="ER10" i="3"/>
  <c r="EQ10" i="3"/>
  <c r="EP10" i="3"/>
  <c r="EO10" i="3"/>
  <c r="EN10" i="3"/>
  <c r="EM10" i="3"/>
  <c r="EL10" i="3"/>
  <c r="EK10" i="3"/>
  <c r="EJ10" i="3"/>
  <c r="EI10" i="3"/>
  <c r="EH10" i="3"/>
  <c r="EG10" i="3"/>
  <c r="EF10" i="3"/>
  <c r="EE10" i="3"/>
  <c r="ED10" i="3"/>
  <c r="EC10" i="3"/>
  <c r="EB10" i="3"/>
  <c r="EA10" i="3"/>
  <c r="DZ10" i="3"/>
  <c r="DY10" i="3"/>
  <c r="DX10" i="3"/>
  <c r="DW10" i="3"/>
  <c r="DV10" i="3"/>
  <c r="DU10" i="3"/>
  <c r="DT10" i="3"/>
  <c r="DS10" i="3"/>
  <c r="DR10" i="3"/>
  <c r="DQ10" i="3"/>
  <c r="DP10" i="3"/>
  <c r="DO10" i="3"/>
  <c r="DN10" i="3"/>
  <c r="DM10" i="3"/>
  <c r="DL10" i="3"/>
  <c r="DK10" i="3"/>
  <c r="DJ10" i="3"/>
  <c r="DI10" i="3"/>
  <c r="DH10" i="3"/>
  <c r="DG10" i="3"/>
  <c r="DF10" i="3"/>
  <c r="DE10" i="3"/>
  <c r="DD10" i="3"/>
  <c r="DC10" i="3"/>
  <c r="DB10" i="3"/>
  <c r="DA10" i="3"/>
  <c r="CZ10" i="3"/>
  <c r="CY10" i="3"/>
  <c r="CX10" i="3"/>
  <c r="CW10" i="3"/>
  <c r="CV10" i="3"/>
  <c r="CU10" i="3"/>
  <c r="CT10" i="3"/>
  <c r="CS10" i="3"/>
  <c r="CR10" i="3"/>
  <c r="CQ10" i="3"/>
  <c r="CP10" i="3"/>
  <c r="CO10" i="3"/>
  <c r="CN10" i="3"/>
  <c r="CM10" i="3"/>
  <c r="CL10" i="3"/>
  <c r="CK10" i="3"/>
  <c r="CJ10" i="3"/>
  <c r="CI10" i="3"/>
  <c r="CH10" i="3"/>
  <c r="CG10" i="3"/>
  <c r="CF10" i="3"/>
  <c r="CE10" i="3"/>
  <c r="CD10" i="3"/>
  <c r="CC10" i="3"/>
  <c r="CB10" i="3"/>
  <c r="CA10" i="3"/>
  <c r="BZ10" i="3"/>
  <c r="BY10" i="3"/>
  <c r="BX10" i="3"/>
  <c r="BW10" i="3"/>
  <c r="BV10" i="3"/>
  <c r="BU10" i="3"/>
  <c r="BT10" i="3"/>
  <c r="BS10" i="3"/>
  <c r="BR10" i="3"/>
  <c r="BQ10" i="3"/>
  <c r="BP10" i="3"/>
  <c r="BO10" i="3"/>
  <c r="BN10" i="3"/>
  <c r="BM10" i="3"/>
  <c r="BL10" i="3"/>
  <c r="BK10" i="3"/>
  <c r="BJ10" i="3"/>
  <c r="BI10" i="3"/>
  <c r="BH10" i="3"/>
  <c r="BG10" i="3"/>
  <c r="BF10" i="3"/>
  <c r="BE10" i="3"/>
  <c r="BD10" i="3"/>
  <c r="BC10" i="3"/>
  <c r="BB10" i="3"/>
  <c r="BA10" i="3"/>
  <c r="AZ10" i="3"/>
  <c r="AY10" i="3"/>
  <c r="AX10" i="3"/>
  <c r="AW10" i="3"/>
  <c r="AV10" i="3"/>
  <c r="AU10" i="3"/>
  <c r="AT10" i="3"/>
  <c r="AS10" i="3"/>
  <c r="AR10" i="3"/>
  <c r="AQ10" i="3"/>
  <c r="AP10" i="3"/>
  <c r="AO10" i="3"/>
  <c r="AN10" i="3"/>
  <c r="AM10" i="3"/>
  <c r="AL10" i="3"/>
  <c r="AK10" i="3"/>
  <c r="AJ10" i="3"/>
  <c r="AI10" i="3"/>
  <c r="AH10" i="3"/>
  <c r="AG10" i="3"/>
  <c r="AF10" i="3"/>
  <c r="AE10" i="3"/>
  <c r="L10" i="3"/>
  <c r="M10" i="3"/>
  <c r="N10" i="3"/>
  <c r="O10" i="3"/>
  <c r="P10" i="3"/>
  <c r="Q10" i="3"/>
  <c r="R10" i="3"/>
  <c r="S10" i="3"/>
  <c r="T10" i="3"/>
  <c r="U10" i="3"/>
  <c r="V10" i="3"/>
  <c r="W10" i="3"/>
  <c r="X10" i="3"/>
  <c r="Y10" i="3"/>
  <c r="Z10" i="3"/>
  <c r="AA10" i="3"/>
  <c r="AB10" i="3"/>
  <c r="AC10" i="3"/>
  <c r="AD10" i="3"/>
  <c r="M1" i="9"/>
  <c r="R15" i="1"/>
  <c r="Q15" i="1"/>
  <c r="P15" i="1"/>
  <c r="O15" i="1"/>
  <c r="N15" i="1"/>
  <c r="R14" i="1"/>
  <c r="Q14" i="1"/>
  <c r="P14" i="1"/>
  <c r="O14" i="1"/>
  <c r="N14" i="1"/>
  <c r="J5" i="9"/>
  <c r="J4" i="9"/>
  <c r="J3" i="9"/>
  <c r="R13" i="1"/>
  <c r="Q13" i="1"/>
  <c r="P13" i="1"/>
  <c r="O13" i="1"/>
  <c r="N13" i="1"/>
  <c r="R12" i="1"/>
  <c r="Q12" i="1"/>
  <c r="P12" i="1"/>
  <c r="O12" i="1"/>
  <c r="N12" i="1"/>
  <c r="R11" i="1"/>
  <c r="R10" i="1"/>
  <c r="R9" i="1"/>
  <c r="R8" i="1"/>
  <c r="R5" i="1"/>
  <c r="R4" i="1"/>
  <c r="R7" i="1"/>
  <c r="Q11" i="1"/>
  <c r="Q10" i="1"/>
  <c r="Q9" i="1"/>
  <c r="Q8" i="1"/>
  <c r="Q6" i="1"/>
  <c r="Q5" i="1"/>
  <c r="Q4" i="1"/>
  <c r="Q7" i="1"/>
  <c r="P11" i="1"/>
  <c r="O11" i="1"/>
  <c r="N11" i="1"/>
  <c r="F12" i="9"/>
  <c r="F11" i="9"/>
  <c r="F10" i="9"/>
  <c r="F9" i="9"/>
  <c r="F8" i="9"/>
  <c r="F7" i="9"/>
  <c r="F6" i="9"/>
  <c r="F5" i="9"/>
  <c r="F4" i="9"/>
  <c r="F3" i="9"/>
  <c r="P10" i="1"/>
  <c r="O10" i="1"/>
  <c r="N10" i="1"/>
  <c r="P9" i="1"/>
  <c r="O9" i="1"/>
  <c r="N9" i="1"/>
  <c r="P8" i="1"/>
  <c r="O8" i="1"/>
  <c r="N8" i="1"/>
  <c r="P6" i="1"/>
  <c r="P7" i="1"/>
  <c r="P4" i="1"/>
  <c r="P5" i="1"/>
  <c r="O4" i="1"/>
  <c r="O7" i="1"/>
  <c r="O6" i="1"/>
  <c r="O5" i="1"/>
  <c r="N7" i="1"/>
  <c r="N6" i="1"/>
  <c r="N5" i="1"/>
  <c r="N4" i="1"/>
  <c r="FQ10" i="11" l="1"/>
  <c r="FQ12" i="11"/>
  <c r="FQ14" i="11"/>
  <c r="FQ8" i="11"/>
  <c r="FA10" i="11"/>
  <c r="FA14" i="11"/>
  <c r="FA12" i="11"/>
  <c r="FA8" i="11"/>
  <c r="EK10" i="11"/>
  <c r="EK12" i="11"/>
  <c r="EK14" i="11"/>
  <c r="EK8" i="11"/>
  <c r="DU10" i="11"/>
  <c r="DU12" i="11"/>
  <c r="DU14" i="11"/>
  <c r="DU8" i="11"/>
  <c r="DE10" i="11"/>
  <c r="DE12" i="11"/>
  <c r="DE14" i="11"/>
  <c r="DE8" i="11"/>
  <c r="CO10" i="11"/>
  <c r="CO14" i="11"/>
  <c r="CO12" i="11"/>
  <c r="CO8" i="11"/>
  <c r="BY10" i="11"/>
  <c r="BY12" i="11"/>
  <c r="BY14" i="11"/>
  <c r="BY8" i="11"/>
  <c r="BI10" i="11"/>
  <c r="BI8" i="11"/>
  <c r="BI14" i="11"/>
  <c r="BI12" i="11"/>
  <c r="AS10" i="11"/>
  <c r="AS14" i="11"/>
  <c r="AS12" i="11"/>
  <c r="AS8" i="11"/>
  <c r="AC10" i="11"/>
  <c r="AC14" i="11"/>
  <c r="AC12" i="11"/>
  <c r="AC8" i="11"/>
  <c r="U10" i="11"/>
  <c r="U14" i="11"/>
  <c r="U12" i="11"/>
  <c r="U8" i="11"/>
  <c r="M14" i="11"/>
  <c r="M12" i="11"/>
  <c r="M10" i="11"/>
  <c r="M8" i="11"/>
  <c r="FH10" i="11"/>
  <c r="FH8" i="11"/>
  <c r="FH14" i="11"/>
  <c r="FH12" i="11"/>
  <c r="EB14" i="11"/>
  <c r="EB10" i="11"/>
  <c r="EB8" i="11"/>
  <c r="EB12" i="11"/>
  <c r="CV10" i="11"/>
  <c r="CV8" i="11"/>
  <c r="CV12" i="11"/>
  <c r="CV14" i="11"/>
  <c r="BP14" i="11"/>
  <c r="BP10" i="11"/>
  <c r="BP12" i="11"/>
  <c r="BP8" i="11"/>
  <c r="AR10" i="11"/>
  <c r="AR12" i="11"/>
  <c r="AR14" i="11"/>
  <c r="AR8" i="11"/>
  <c r="AB10" i="11"/>
  <c r="AB14" i="11"/>
  <c r="AB8" i="11"/>
  <c r="AB12" i="11"/>
  <c r="T10" i="11"/>
  <c r="T14" i="11"/>
  <c r="T8" i="11"/>
  <c r="T12" i="11"/>
  <c r="GL10" i="11"/>
  <c r="GL12" i="11"/>
  <c r="GL14" i="11"/>
  <c r="GL8" i="11"/>
  <c r="FW14" i="11"/>
  <c r="FW12" i="11"/>
  <c r="FW10" i="11"/>
  <c r="FW8" i="11"/>
  <c r="FO14" i="11"/>
  <c r="FO12" i="11"/>
  <c r="FO10" i="11"/>
  <c r="FO8" i="11"/>
  <c r="FG14" i="11"/>
  <c r="FG12" i="11"/>
  <c r="FG10" i="11"/>
  <c r="FG8" i="11"/>
  <c r="EQ14" i="11"/>
  <c r="EQ12" i="11"/>
  <c r="EQ10" i="11"/>
  <c r="EQ8" i="11"/>
  <c r="EI14" i="11"/>
  <c r="EI12" i="11"/>
  <c r="EI10" i="11"/>
  <c r="EI8" i="11"/>
  <c r="EA14" i="11"/>
  <c r="EA12" i="11"/>
  <c r="EA10" i="11"/>
  <c r="EA8" i="11"/>
  <c r="DS14" i="11"/>
  <c r="DS12" i="11"/>
  <c r="DS10" i="11"/>
  <c r="DS8" i="11"/>
  <c r="DK14" i="11"/>
  <c r="DK12" i="11"/>
  <c r="DK10" i="11"/>
  <c r="DK8" i="11"/>
  <c r="DC14" i="11"/>
  <c r="DC12" i="11"/>
  <c r="DC10" i="11"/>
  <c r="DC8" i="11"/>
  <c r="CU14" i="11"/>
  <c r="CU12" i="11"/>
  <c r="CU10" i="11"/>
  <c r="CU8" i="11"/>
  <c r="CM14" i="11"/>
  <c r="CM12" i="11"/>
  <c r="CM8" i="11"/>
  <c r="CM10" i="11"/>
  <c r="CE14" i="11"/>
  <c r="CE12" i="11"/>
  <c r="CE8" i="11"/>
  <c r="CE10" i="11"/>
  <c r="BW14" i="11"/>
  <c r="BW12" i="11"/>
  <c r="BW10" i="11"/>
  <c r="BW8" i="11"/>
  <c r="BO14" i="11"/>
  <c r="BO12" i="11"/>
  <c r="BO10" i="11"/>
  <c r="BO8" i="11"/>
  <c r="BG14" i="11"/>
  <c r="BG12" i="11"/>
  <c r="BG10" i="11"/>
  <c r="BG8" i="11"/>
  <c r="AY12" i="11"/>
  <c r="AY14" i="11"/>
  <c r="AY10" i="11"/>
  <c r="AY8" i="11"/>
  <c r="AQ12" i="11"/>
  <c r="AQ14" i="11"/>
  <c r="AQ10" i="11"/>
  <c r="AQ8" i="11"/>
  <c r="AI10" i="11"/>
  <c r="AI14" i="11"/>
  <c r="AI8" i="11"/>
  <c r="AI12" i="11"/>
  <c r="AA12" i="11"/>
  <c r="AA14" i="11"/>
  <c r="AA10" i="11"/>
  <c r="AA8" i="11"/>
  <c r="S12" i="11"/>
  <c r="S10" i="11"/>
  <c r="S14" i="11"/>
  <c r="S8" i="11"/>
  <c r="GE14" i="11"/>
  <c r="GE12" i="11"/>
  <c r="GE8" i="11"/>
  <c r="GE10" i="11"/>
  <c r="GM14" i="11"/>
  <c r="GM12" i="11"/>
  <c r="GM8" i="11"/>
  <c r="GM10" i="11"/>
  <c r="GQ14" i="11"/>
  <c r="GQ12" i="11"/>
  <c r="GQ8" i="11"/>
  <c r="GQ10" i="11"/>
  <c r="GY14" i="11"/>
  <c r="GY12" i="11"/>
  <c r="GY8" i="11"/>
  <c r="GY10" i="11"/>
  <c r="GD10" i="11"/>
  <c r="GD12" i="11"/>
  <c r="GD8" i="11"/>
  <c r="GD14" i="11"/>
  <c r="FV10" i="11"/>
  <c r="FV8" i="11"/>
  <c r="FV12" i="11"/>
  <c r="FV14" i="11"/>
  <c r="FN10" i="11"/>
  <c r="FN14" i="11"/>
  <c r="FN8" i="11"/>
  <c r="FN12" i="11"/>
  <c r="FF10" i="11"/>
  <c r="FF14" i="11"/>
  <c r="FF8" i="11"/>
  <c r="FF12" i="11"/>
  <c r="EX10" i="11"/>
  <c r="EX12" i="11"/>
  <c r="EX8" i="11"/>
  <c r="EX14" i="11"/>
  <c r="EP10" i="11"/>
  <c r="EP8" i="11"/>
  <c r="EP12" i="11"/>
  <c r="EP14" i="11"/>
  <c r="EH10" i="11"/>
  <c r="EH8" i="11"/>
  <c r="EH14" i="11"/>
  <c r="EH12" i="11"/>
  <c r="DZ10" i="11"/>
  <c r="DZ12" i="11"/>
  <c r="DZ14" i="11"/>
  <c r="DZ8" i="11"/>
  <c r="DR10" i="11"/>
  <c r="DR12" i="11"/>
  <c r="DR8" i="11"/>
  <c r="DR14" i="11"/>
  <c r="DJ10" i="11"/>
  <c r="DJ8" i="11"/>
  <c r="DJ14" i="11"/>
  <c r="DJ12" i="11"/>
  <c r="DB10" i="11"/>
  <c r="DB14" i="11"/>
  <c r="DB8" i="11"/>
  <c r="DB12" i="11"/>
  <c r="CT10" i="11"/>
  <c r="CT14" i="11"/>
  <c r="CT8" i="11"/>
  <c r="CT12" i="11"/>
  <c r="CL10" i="11"/>
  <c r="CL12" i="11"/>
  <c r="CL8" i="11"/>
  <c r="CL14" i="11"/>
  <c r="CD10" i="11"/>
  <c r="CD8" i="11"/>
  <c r="CD14" i="11"/>
  <c r="CD12" i="11"/>
  <c r="BV10" i="11"/>
  <c r="BV8" i="11"/>
  <c r="BV14" i="11"/>
  <c r="BV12" i="11"/>
  <c r="BN10" i="11"/>
  <c r="BN12" i="11"/>
  <c r="BN14" i="11"/>
  <c r="BN8" i="11"/>
  <c r="BF10" i="11"/>
  <c r="BF12" i="11"/>
  <c r="BF8" i="11"/>
  <c r="BF14" i="11"/>
  <c r="AX14" i="11"/>
  <c r="AX12" i="11"/>
  <c r="AX10" i="11"/>
  <c r="AX8" i="11"/>
  <c r="AP14" i="11"/>
  <c r="AP12" i="11"/>
  <c r="AP10" i="11"/>
  <c r="AP8" i="11"/>
  <c r="AH14" i="11"/>
  <c r="AH12" i="11"/>
  <c r="AH10" i="11"/>
  <c r="AH8" i="11"/>
  <c r="Z14" i="11"/>
  <c r="Z12" i="11"/>
  <c r="Z10" i="11"/>
  <c r="Z8" i="11"/>
  <c r="R14" i="11"/>
  <c r="R12" i="11"/>
  <c r="R8" i="11"/>
  <c r="R10" i="11"/>
  <c r="GF14" i="11"/>
  <c r="GF12" i="11"/>
  <c r="GF10" i="11"/>
  <c r="GF8" i="11"/>
  <c r="GN14" i="11"/>
  <c r="GN10" i="11"/>
  <c r="GN12" i="11"/>
  <c r="GN8" i="11"/>
  <c r="GR8" i="11"/>
  <c r="GR12" i="11"/>
  <c r="GR14" i="11"/>
  <c r="GR10" i="11"/>
  <c r="GZ8" i="11"/>
  <c r="GZ12" i="11"/>
  <c r="GZ14" i="11"/>
  <c r="GZ10" i="11"/>
  <c r="EZ12" i="11"/>
  <c r="EZ14" i="11"/>
  <c r="EZ10" i="11"/>
  <c r="EZ8" i="11"/>
  <c r="DT14" i="11"/>
  <c r="DT10" i="11"/>
  <c r="DT12" i="11"/>
  <c r="DT8" i="11"/>
  <c r="CN12" i="11"/>
  <c r="CN14" i="11"/>
  <c r="CN10" i="11"/>
  <c r="CN8" i="11"/>
  <c r="BX10" i="11"/>
  <c r="BX14" i="11"/>
  <c r="BX12" i="11"/>
  <c r="BX8" i="11"/>
  <c r="AZ10" i="11"/>
  <c r="AZ12" i="11"/>
  <c r="AZ14" i="11"/>
  <c r="AZ8" i="11"/>
  <c r="AJ10" i="11"/>
  <c r="AJ14" i="11"/>
  <c r="AJ12" i="11"/>
  <c r="AJ8" i="11"/>
  <c r="L10" i="11"/>
  <c r="L12" i="11"/>
  <c r="L14" i="11"/>
  <c r="L8" i="11"/>
  <c r="GX10" i="11"/>
  <c r="GX14" i="11"/>
  <c r="GX12" i="11"/>
  <c r="GX8" i="11"/>
  <c r="EY14" i="11"/>
  <c r="EY12" i="11"/>
  <c r="EY10" i="11"/>
  <c r="EY8" i="11"/>
  <c r="GC8" i="11"/>
  <c r="GC10" i="11"/>
  <c r="GC14" i="11"/>
  <c r="GC12" i="11"/>
  <c r="EW10" i="11"/>
  <c r="EW8" i="11"/>
  <c r="EW14" i="11"/>
  <c r="EW12" i="11"/>
  <c r="DY12" i="11"/>
  <c r="DY14" i="11"/>
  <c r="DY10" i="11"/>
  <c r="DY8" i="11"/>
  <c r="DA12" i="11"/>
  <c r="DA14" i="11"/>
  <c r="DA10" i="11"/>
  <c r="DA8" i="11"/>
  <c r="CC14" i="11"/>
  <c r="CC10" i="11"/>
  <c r="CC8" i="11"/>
  <c r="CC12" i="11"/>
  <c r="AW10" i="11"/>
  <c r="AW8" i="11"/>
  <c r="AW12" i="11"/>
  <c r="AW14" i="11"/>
  <c r="AG10" i="11"/>
  <c r="AG14" i="11"/>
  <c r="AG8" i="11"/>
  <c r="AG12" i="11"/>
  <c r="GG10" i="11"/>
  <c r="GG12" i="11"/>
  <c r="GG14" i="11"/>
  <c r="GG8" i="11"/>
  <c r="GO10" i="11"/>
  <c r="GO8" i="11"/>
  <c r="GO12" i="11"/>
  <c r="GO14" i="11"/>
  <c r="GS8" i="11"/>
  <c r="GS14" i="11"/>
  <c r="GS12" i="11"/>
  <c r="GS10" i="11"/>
  <c r="HA14" i="11"/>
  <c r="HA10" i="11"/>
  <c r="HA12" i="11"/>
  <c r="HA8" i="11"/>
  <c r="GB14" i="11"/>
  <c r="GB10" i="11"/>
  <c r="GB12" i="11"/>
  <c r="GB8" i="11"/>
  <c r="FT14" i="11"/>
  <c r="FT8" i="11"/>
  <c r="FT10" i="11"/>
  <c r="FT12" i="11"/>
  <c r="FL12" i="11"/>
  <c r="FL14" i="11"/>
  <c r="FL10" i="11"/>
  <c r="FL8" i="11"/>
  <c r="FD10" i="11"/>
  <c r="FD12" i="11"/>
  <c r="FD8" i="11"/>
  <c r="FD14" i="11"/>
  <c r="EV10" i="11"/>
  <c r="EV8" i="11"/>
  <c r="EV12" i="11"/>
  <c r="EV14" i="11"/>
  <c r="EN12" i="11"/>
  <c r="EN14" i="11"/>
  <c r="EN10" i="11"/>
  <c r="EN8" i="11"/>
  <c r="EF12" i="11"/>
  <c r="EF14" i="11"/>
  <c r="EF10" i="11"/>
  <c r="EF8" i="11"/>
  <c r="DX10" i="11"/>
  <c r="DX12" i="11"/>
  <c r="DX8" i="11"/>
  <c r="DX14" i="11"/>
  <c r="DP14" i="11"/>
  <c r="DP10" i="11"/>
  <c r="DP12" i="11"/>
  <c r="DP8" i="11"/>
  <c r="DH14" i="11"/>
  <c r="DH8" i="11"/>
  <c r="DH12" i="11"/>
  <c r="DH10" i="11"/>
  <c r="CZ12" i="11"/>
  <c r="CZ14" i="11"/>
  <c r="CZ8" i="11"/>
  <c r="CZ10" i="11"/>
  <c r="CR14" i="11"/>
  <c r="CR10" i="11"/>
  <c r="CR8" i="11"/>
  <c r="CR12" i="11"/>
  <c r="CJ10" i="11"/>
  <c r="CJ12" i="11"/>
  <c r="CJ14" i="11"/>
  <c r="CJ8" i="11"/>
  <c r="CB12" i="11"/>
  <c r="CB14" i="11"/>
  <c r="CB10" i="11"/>
  <c r="CB8" i="11"/>
  <c r="BT12" i="11"/>
  <c r="BT8" i="11"/>
  <c r="BT14" i="11"/>
  <c r="BT10" i="11"/>
  <c r="BL10" i="11"/>
  <c r="BL12" i="11"/>
  <c r="BL8" i="11"/>
  <c r="BL14" i="11"/>
  <c r="BD14" i="11"/>
  <c r="BD10" i="11"/>
  <c r="BD12" i="11"/>
  <c r="BD8" i="11"/>
  <c r="AV10" i="11"/>
  <c r="AV14" i="11"/>
  <c r="AV12" i="11"/>
  <c r="AV8" i="11"/>
  <c r="AN12" i="11"/>
  <c r="AN14" i="11"/>
  <c r="AN8" i="11"/>
  <c r="AN10" i="11"/>
  <c r="AF12" i="11"/>
  <c r="AF14" i="11"/>
  <c r="AF10" i="11"/>
  <c r="AF8" i="11"/>
  <c r="X10" i="11"/>
  <c r="X12" i="11"/>
  <c r="X8" i="11"/>
  <c r="X14" i="11"/>
  <c r="P14" i="11"/>
  <c r="P10" i="11"/>
  <c r="P12" i="11"/>
  <c r="P8" i="11"/>
  <c r="GH10" i="11"/>
  <c r="GH14" i="11"/>
  <c r="GH12" i="11"/>
  <c r="GH8" i="11"/>
  <c r="GP10" i="11"/>
  <c r="GP14" i="11"/>
  <c r="GP12" i="11"/>
  <c r="GP8" i="11"/>
  <c r="GT10" i="11"/>
  <c r="GT8" i="11"/>
  <c r="GT14" i="11"/>
  <c r="GT12" i="11"/>
  <c r="HB10" i="11"/>
  <c r="HB8" i="11"/>
  <c r="HB12" i="11"/>
  <c r="HB14" i="11"/>
  <c r="GK12" i="11"/>
  <c r="GK14" i="11"/>
  <c r="GK8" i="11"/>
  <c r="GK10" i="11"/>
  <c r="FX12" i="11"/>
  <c r="FX10" i="11"/>
  <c r="FX14" i="11"/>
  <c r="FX8" i="11"/>
  <c r="ER12" i="11"/>
  <c r="ER14" i="11"/>
  <c r="ER10" i="11"/>
  <c r="ER8" i="11"/>
  <c r="DL12" i="11"/>
  <c r="DL14" i="11"/>
  <c r="DL10" i="11"/>
  <c r="DL8" i="11"/>
  <c r="CF12" i="11"/>
  <c r="CF14" i="11"/>
  <c r="CF10" i="11"/>
  <c r="CF8" i="11"/>
  <c r="FU10" i="11"/>
  <c r="FU12" i="11"/>
  <c r="FU8" i="11"/>
  <c r="FU14" i="11"/>
  <c r="FE12" i="11"/>
  <c r="FE14" i="11"/>
  <c r="FE8" i="11"/>
  <c r="FE10" i="11"/>
  <c r="EG14" i="11"/>
  <c r="EG10" i="11"/>
  <c r="EG12" i="11"/>
  <c r="EG8" i="11"/>
  <c r="DQ8" i="11"/>
  <c r="DQ14" i="11"/>
  <c r="DQ12" i="11"/>
  <c r="DQ10" i="11"/>
  <c r="CS12" i="11"/>
  <c r="CS14" i="11"/>
  <c r="CS10" i="11"/>
  <c r="CS8" i="11"/>
  <c r="BE14" i="11"/>
  <c r="BE10" i="11"/>
  <c r="BE8" i="11"/>
  <c r="BE12" i="11"/>
  <c r="Q10" i="11"/>
  <c r="Q8" i="11"/>
  <c r="Q12" i="11"/>
  <c r="Q14" i="11"/>
  <c r="GI14" i="11"/>
  <c r="GI12" i="11"/>
  <c r="GI8" i="11"/>
  <c r="GI10" i="11"/>
  <c r="GU14" i="11"/>
  <c r="GU12" i="11"/>
  <c r="GU10" i="11"/>
  <c r="GU8" i="11"/>
  <c r="FY10" i="11"/>
  <c r="FY12" i="11"/>
  <c r="FY14" i="11"/>
  <c r="FY8" i="11"/>
  <c r="FI10" i="11"/>
  <c r="FI8" i="11"/>
  <c r="FI14" i="11"/>
  <c r="FI12" i="11"/>
  <c r="ES10" i="11"/>
  <c r="ES14" i="11"/>
  <c r="ES12" i="11"/>
  <c r="ES8" i="11"/>
  <c r="EC10" i="11"/>
  <c r="EC8" i="11"/>
  <c r="EC14" i="11"/>
  <c r="EC12" i="11"/>
  <c r="DM10" i="11"/>
  <c r="DM12" i="11"/>
  <c r="DM14" i="11"/>
  <c r="DM8" i="11"/>
  <c r="CW10" i="11"/>
  <c r="CW8" i="11"/>
  <c r="CW12" i="11"/>
  <c r="CW14" i="11"/>
  <c r="CG10" i="11"/>
  <c r="CG14" i="11"/>
  <c r="CG12" i="11"/>
  <c r="CG8" i="11"/>
  <c r="BQ10" i="11"/>
  <c r="BQ8" i="11"/>
  <c r="BQ12" i="11"/>
  <c r="BQ14" i="11"/>
  <c r="BA10" i="11"/>
  <c r="BA14" i="11"/>
  <c r="BA12" i="11"/>
  <c r="BA8" i="11"/>
  <c r="AK10" i="11"/>
  <c r="AK14" i="11"/>
  <c r="AK12" i="11"/>
  <c r="AK8" i="11"/>
  <c r="GW10" i="11"/>
  <c r="GW8" i="11"/>
  <c r="GW12" i="11"/>
  <c r="GW14" i="11"/>
  <c r="FP12" i="11"/>
  <c r="FP14" i="11"/>
  <c r="FP10" i="11"/>
  <c r="FP8" i="11"/>
  <c r="EJ10" i="11"/>
  <c r="EJ14" i="11"/>
  <c r="EJ12" i="11"/>
  <c r="EJ8" i="11"/>
  <c r="DD12" i="11"/>
  <c r="DD14" i="11"/>
  <c r="DD10" i="11"/>
  <c r="DD8" i="11"/>
  <c r="BH14" i="11"/>
  <c r="BH12" i="11"/>
  <c r="BH10" i="11"/>
  <c r="BH8" i="11"/>
  <c r="FM12" i="11"/>
  <c r="FM14" i="11"/>
  <c r="FM10" i="11"/>
  <c r="FM8" i="11"/>
  <c r="EO14" i="11"/>
  <c r="EO10" i="11"/>
  <c r="EO8" i="11"/>
  <c r="EO12" i="11"/>
  <c r="DI10" i="11"/>
  <c r="DI14" i="11"/>
  <c r="DI8" i="11"/>
  <c r="DI12" i="11"/>
  <c r="CK10" i="11"/>
  <c r="CK8" i="11"/>
  <c r="CK14" i="11"/>
  <c r="CK12" i="11"/>
  <c r="BU14" i="11"/>
  <c r="BU10" i="11"/>
  <c r="BU12" i="11"/>
  <c r="BU8" i="11"/>
  <c r="BM12" i="11"/>
  <c r="BM14" i="11"/>
  <c r="BM10" i="11"/>
  <c r="BM8" i="11"/>
  <c r="AO10" i="11"/>
  <c r="AO14" i="11"/>
  <c r="AO8" i="11"/>
  <c r="AO12" i="11"/>
  <c r="Y10" i="11"/>
  <c r="Y12" i="11"/>
  <c r="Y8" i="11"/>
  <c r="Y14" i="11"/>
  <c r="GA14" i="11"/>
  <c r="GA12" i="11"/>
  <c r="GA8" i="11"/>
  <c r="GA10" i="11"/>
  <c r="FS14" i="11"/>
  <c r="FS12" i="11"/>
  <c r="FS8" i="11"/>
  <c r="FS10" i="11"/>
  <c r="FK14" i="11"/>
  <c r="FK12" i="11"/>
  <c r="FK10" i="11"/>
  <c r="FK8" i="11"/>
  <c r="FC14" i="11"/>
  <c r="FC12" i="11"/>
  <c r="FC10" i="11"/>
  <c r="FC8" i="11"/>
  <c r="EU14" i="11"/>
  <c r="EU12" i="11"/>
  <c r="EU10" i="11"/>
  <c r="EU8" i="11"/>
  <c r="EM14" i="11"/>
  <c r="EM12" i="11"/>
  <c r="EM8" i="11"/>
  <c r="EM10" i="11"/>
  <c r="EE14" i="11"/>
  <c r="EE12" i="11"/>
  <c r="EE10" i="11"/>
  <c r="EE8" i="11"/>
  <c r="DW14" i="11"/>
  <c r="DW12" i="11"/>
  <c r="DW10" i="11"/>
  <c r="DW8" i="11"/>
  <c r="DO14" i="11"/>
  <c r="DO12" i="11"/>
  <c r="DO10" i="11"/>
  <c r="DO8" i="11"/>
  <c r="DG14" i="11"/>
  <c r="DG12" i="11"/>
  <c r="DG8" i="11"/>
  <c r="DG10" i="11"/>
  <c r="CY14" i="11"/>
  <c r="CY12" i="11"/>
  <c r="CY10" i="11"/>
  <c r="CY8" i="11"/>
  <c r="CQ14" i="11"/>
  <c r="CQ12" i="11"/>
  <c r="CQ10" i="11"/>
  <c r="CQ8" i="11"/>
  <c r="CI14" i="11"/>
  <c r="CI12" i="11"/>
  <c r="CI10" i="11"/>
  <c r="CI8" i="11"/>
  <c r="CA14" i="11"/>
  <c r="CA12" i="11"/>
  <c r="CA10" i="11"/>
  <c r="CA8" i="11"/>
  <c r="BS14" i="11"/>
  <c r="BS12" i="11"/>
  <c r="BS10" i="11"/>
  <c r="BS8" i="11"/>
  <c r="BK14" i="11"/>
  <c r="BK12" i="11"/>
  <c r="BK10" i="11"/>
  <c r="BK8" i="11"/>
  <c r="BC14" i="11"/>
  <c r="BC12" i="11"/>
  <c r="BC10" i="11"/>
  <c r="BC8" i="11"/>
  <c r="AU14" i="11"/>
  <c r="AU12" i="11"/>
  <c r="AU8" i="11"/>
  <c r="AU10" i="11"/>
  <c r="AM12" i="11"/>
  <c r="AM8" i="11"/>
  <c r="AM14" i="11"/>
  <c r="AM10" i="11"/>
  <c r="AE8" i="11"/>
  <c r="AE14" i="11"/>
  <c r="AE12" i="11"/>
  <c r="AE10" i="11"/>
  <c r="W10" i="11"/>
  <c r="W12" i="11"/>
  <c r="W14" i="11"/>
  <c r="W8" i="11"/>
  <c r="O12" i="11"/>
  <c r="O14" i="11"/>
  <c r="O10" i="11"/>
  <c r="O8" i="11"/>
  <c r="FZ10" i="11"/>
  <c r="FZ14" i="11"/>
  <c r="FZ12" i="11"/>
  <c r="FZ8" i="11"/>
  <c r="FR10" i="11"/>
  <c r="FR14" i="11"/>
  <c r="FR12" i="11"/>
  <c r="FR8" i="11"/>
  <c r="FJ10" i="11"/>
  <c r="FJ14" i="11"/>
  <c r="FJ12" i="11"/>
  <c r="FJ8" i="11"/>
  <c r="FB10" i="11"/>
  <c r="FB14" i="11"/>
  <c r="FB12" i="11"/>
  <c r="FB8" i="11"/>
  <c r="ET10" i="11"/>
  <c r="ET14" i="11"/>
  <c r="ET12" i="11"/>
  <c r="ET8" i="11"/>
  <c r="EL10" i="11"/>
  <c r="EL14" i="11"/>
  <c r="EL12" i="11"/>
  <c r="EL8" i="11"/>
  <c r="ED10" i="11"/>
  <c r="ED14" i="11"/>
  <c r="ED12" i="11"/>
  <c r="ED8" i="11"/>
  <c r="DV10" i="11"/>
  <c r="DV14" i="11"/>
  <c r="DV12" i="11"/>
  <c r="DV8" i="11"/>
  <c r="DN10" i="11"/>
  <c r="DN14" i="11"/>
  <c r="DN12" i="11"/>
  <c r="DN8" i="11"/>
  <c r="DF10" i="11"/>
  <c r="DF14" i="11"/>
  <c r="DF12" i="11"/>
  <c r="DF8" i="11"/>
  <c r="CX10" i="11"/>
  <c r="CX14" i="11"/>
  <c r="CX12" i="11"/>
  <c r="CX8" i="11"/>
  <c r="CP10" i="11"/>
  <c r="CP14" i="11"/>
  <c r="CP12" i="11"/>
  <c r="CP8" i="11"/>
  <c r="CH10" i="11"/>
  <c r="CH14" i="11"/>
  <c r="CH12" i="11"/>
  <c r="CH8" i="11"/>
  <c r="BZ10" i="11"/>
  <c r="BZ14" i="11"/>
  <c r="BZ12" i="11"/>
  <c r="BZ8" i="11"/>
  <c r="BR10" i="11"/>
  <c r="BR14" i="11"/>
  <c r="BR12" i="11"/>
  <c r="BR8" i="11"/>
  <c r="BJ10" i="11"/>
  <c r="BJ14" i="11"/>
  <c r="BJ12" i="11"/>
  <c r="BJ8" i="11"/>
  <c r="BB10" i="11"/>
  <c r="BB14" i="11"/>
  <c r="BB12" i="11"/>
  <c r="BB8" i="11"/>
  <c r="AT14" i="11"/>
  <c r="AT12" i="11"/>
  <c r="AT8" i="11"/>
  <c r="AT10" i="11"/>
  <c r="AL14" i="11"/>
  <c r="AL12" i="11"/>
  <c r="AL10" i="11"/>
  <c r="AL8" i="11"/>
  <c r="AD14" i="11"/>
  <c r="AD12" i="11"/>
  <c r="AD10" i="11"/>
  <c r="AD8" i="11"/>
  <c r="V14" i="11"/>
  <c r="V12" i="11"/>
  <c r="V10" i="11"/>
  <c r="V8" i="11"/>
  <c r="N14" i="11"/>
  <c r="N12" i="11"/>
  <c r="N10" i="11"/>
  <c r="N8" i="11"/>
  <c r="GJ10" i="11"/>
  <c r="GJ14" i="11"/>
  <c r="GJ8" i="11"/>
  <c r="GJ12" i="11"/>
  <c r="GV10" i="11"/>
  <c r="GV8" i="11"/>
  <c r="GV14" i="11"/>
  <c r="GV12" i="11"/>
  <c r="HB51" i="11"/>
  <c r="HB44" i="11"/>
  <c r="HB52" i="11"/>
  <c r="HB50" i="11"/>
  <c r="HB45" i="11"/>
  <c r="HB53" i="11"/>
  <c r="HB46" i="11"/>
  <c r="HB54" i="11"/>
  <c r="HB47" i="11"/>
  <c r="HB55" i="11"/>
  <c r="HB48" i="11"/>
  <c r="HB56" i="11"/>
  <c r="HB49" i="11"/>
  <c r="HB57" i="11"/>
  <c r="C5" i="8"/>
  <c r="C11" i="8"/>
  <c r="C9" i="8"/>
  <c r="C6" i="8"/>
  <c r="C3" i="8"/>
  <c r="C10" i="8"/>
  <c r="C2" i="8"/>
  <c r="C7" i="8"/>
  <c r="C4" i="8"/>
  <c r="N6" i="12"/>
  <c r="R6" i="12"/>
  <c r="V6" i="12"/>
  <c r="O6" i="12"/>
  <c r="K6" i="12"/>
  <c r="I6" i="12"/>
  <c r="M6" i="12"/>
  <c r="P6" i="12"/>
  <c r="S6" i="12"/>
  <c r="L6" i="12"/>
  <c r="T6" i="12"/>
  <c r="W6" i="12"/>
  <c r="BN5" i="7"/>
  <c r="DV5" i="7"/>
  <c r="J6" i="12"/>
  <c r="X6" i="12"/>
  <c r="U6" i="12"/>
  <c r="Q6" i="12"/>
  <c r="BB5" i="7"/>
  <c r="DJ5" i="7"/>
  <c r="R5" i="7"/>
  <c r="GP5" i="7"/>
  <c r="BZ5" i="7"/>
  <c r="FF5" i="7"/>
  <c r="EH5" i="7"/>
  <c r="AP5" i="7"/>
  <c r="AD5" i="7"/>
  <c r="ET5" i="7"/>
  <c r="CX5" i="7"/>
  <c r="FR5" i="7"/>
  <c r="CL5" i="7"/>
  <c r="GD5" i="7"/>
  <c r="N3" i="1"/>
  <c r="H6" i="12"/>
  <c r="F5" i="7"/>
  <c r="B27" i="8"/>
  <c r="C20" i="8" l="1"/>
  <c r="C24" i="8"/>
  <c r="C23" i="8"/>
  <c r="C21" i="8"/>
  <c r="C22" i="8"/>
  <c r="C26" i="8"/>
  <c r="C18" i="8"/>
  <c r="C19" i="8"/>
  <c r="C25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wilk</author>
  </authors>
  <commentList>
    <comment ref="E18" authorId="0" shapeId="0" xr:uid="{00000000-0006-0000-0000-000001000000}">
      <text>
        <r>
          <rPr>
            <b/>
            <sz val="8"/>
            <color indexed="81"/>
            <rFont val="Tahoma"/>
            <family val="2"/>
            <charset val="238"/>
          </rPr>
          <t>wilk:</t>
        </r>
        <r>
          <rPr>
            <sz val="8"/>
            <color indexed="81"/>
            <rFont val="Tahoma"/>
            <family val="2"/>
            <charset val="238"/>
          </rPr>
          <t xml:space="preserve">
Just the Quiz</t>
        </r>
      </text>
    </comment>
    <comment ref="F18" authorId="0" shapeId="0" xr:uid="{00000000-0006-0000-0000-000002000000}">
      <text>
        <r>
          <rPr>
            <b/>
            <sz val="8"/>
            <color indexed="81"/>
            <rFont val="Tahoma"/>
            <family val="2"/>
            <charset val="238"/>
          </rPr>
          <t>wilk:</t>
        </r>
        <r>
          <rPr>
            <sz val="8"/>
            <color indexed="81"/>
            <rFont val="Tahoma"/>
            <family val="2"/>
            <charset val="238"/>
          </rPr>
          <t xml:space="preserve">
Dizzy (4.0)</t>
        </r>
      </text>
    </comment>
    <comment ref="G18" authorId="0" shapeId="0" xr:uid="{00000000-0006-0000-0000-000003000000}">
      <text>
        <r>
          <rPr>
            <b/>
            <sz val="8"/>
            <color indexed="81"/>
            <rFont val="Tahoma"/>
            <family val="2"/>
            <charset val="238"/>
          </rPr>
          <t>wilk:</t>
        </r>
        <r>
          <rPr>
            <sz val="8"/>
            <color indexed="81"/>
            <rFont val="Tahoma"/>
            <family val="2"/>
            <charset val="238"/>
          </rPr>
          <t xml:space="preserve">
Dizzy Pro
- Dizzy z antygooglerem</t>
        </r>
      </text>
    </comment>
    <comment ref="H18" authorId="0" shapeId="0" xr:uid="{00000000-0006-0000-0000-000004000000}">
      <text>
        <r>
          <rPr>
            <b/>
            <sz val="8"/>
            <color indexed="81"/>
            <rFont val="Tahoma"/>
            <family val="2"/>
            <charset val="238"/>
          </rPr>
          <t>wilk:</t>
        </r>
        <r>
          <rPr>
            <sz val="8"/>
            <color indexed="81"/>
            <rFont val="Tahoma"/>
            <family val="2"/>
            <charset val="238"/>
          </rPr>
          <t xml:space="preserve">
Dizzy
- ustawiane punkty za pytanie</t>
        </r>
      </text>
    </comment>
    <comment ref="I18" authorId="0" shapeId="0" xr:uid="{00000000-0006-0000-0000-000005000000}">
      <text>
        <r>
          <rPr>
            <b/>
            <sz val="8"/>
            <color indexed="81"/>
            <rFont val="Tahoma"/>
            <family val="2"/>
            <charset val="238"/>
          </rPr>
          <t>wilk:</t>
        </r>
        <r>
          <rPr>
            <sz val="8"/>
            <color indexed="81"/>
            <rFont val="Tahoma"/>
            <family val="2"/>
            <charset val="238"/>
          </rPr>
          <t xml:space="preserve">
iQuiz
- bez antygooglera</t>
        </r>
      </text>
    </comment>
    <comment ref="J18" authorId="0" shapeId="0" xr:uid="{00000000-0006-0000-0000-000006000000}">
      <text>
        <r>
          <rPr>
            <b/>
            <sz val="8"/>
            <color indexed="81"/>
            <rFont val="Tahoma"/>
            <family val="2"/>
            <charset val="238"/>
          </rPr>
          <t>wilk:</t>
        </r>
        <r>
          <rPr>
            <sz val="8"/>
            <color indexed="81"/>
            <rFont val="Tahoma"/>
            <family val="2"/>
            <charset val="238"/>
          </rPr>
          <t xml:space="preserve">
iQuiz</t>
        </r>
      </text>
    </comment>
    <comment ref="K18" authorId="0" shapeId="0" xr:uid="{00000000-0006-0000-0000-000007000000}">
      <text>
        <r>
          <rPr>
            <b/>
            <sz val="8"/>
            <color indexed="81"/>
            <rFont val="Tahoma"/>
            <family val="2"/>
            <charset val="238"/>
          </rPr>
          <t>wilk:</t>
        </r>
        <r>
          <rPr>
            <sz val="8"/>
            <color indexed="81"/>
            <rFont val="Tahoma"/>
            <family val="2"/>
            <charset val="238"/>
          </rPr>
          <t xml:space="preserve">
iQuiz
- zalicza dwóm najszybszym (1/1)</t>
        </r>
      </text>
    </comment>
    <comment ref="L18" authorId="0" shapeId="0" xr:uid="{00000000-0006-0000-0000-000008000000}">
      <text>
        <r>
          <rPr>
            <b/>
            <sz val="8"/>
            <color indexed="81"/>
            <rFont val="Tahoma"/>
            <family val="2"/>
            <charset val="238"/>
          </rPr>
          <t>wilk:</t>
        </r>
        <r>
          <rPr>
            <sz val="8"/>
            <color indexed="81"/>
            <rFont val="Tahoma"/>
            <family val="2"/>
            <charset val="238"/>
          </rPr>
          <t xml:space="preserve">
iQuiz
- zalicza dwóm najszybszym (2/1)</t>
        </r>
      </text>
    </comment>
    <comment ref="W18" authorId="0" shapeId="0" xr:uid="{00000000-0006-0000-0000-000009000000}">
      <text>
        <r>
          <rPr>
            <b/>
            <sz val="8"/>
            <color indexed="81"/>
            <rFont val="Tahoma"/>
            <family val="2"/>
            <charset val="238"/>
          </rPr>
          <t>wilk:</t>
        </r>
        <r>
          <rPr>
            <sz val="8"/>
            <color indexed="81"/>
            <rFont val="Tahoma"/>
            <family val="2"/>
            <charset val="238"/>
          </rPr>
          <t xml:space="preserve">
wliczone do "pomieszanych"</t>
        </r>
      </text>
    </comment>
    <comment ref="E19" authorId="0" shapeId="0" xr:uid="{00000000-0006-0000-0000-00000A000000}">
      <text>
        <r>
          <rPr>
            <b/>
            <sz val="8"/>
            <color indexed="81"/>
            <rFont val="Tahoma"/>
            <family val="2"/>
            <charset val="238"/>
          </rPr>
          <t>wilk:</t>
        </r>
        <r>
          <rPr>
            <sz val="8"/>
            <color indexed="81"/>
            <rFont val="Tahoma"/>
            <family val="2"/>
            <charset val="238"/>
          </rPr>
          <t xml:space="preserve">
Milionerzy (1.5)</t>
        </r>
      </text>
    </comment>
    <comment ref="F19" authorId="0" shapeId="0" xr:uid="{00000000-0006-0000-0000-00000B000000}">
      <text>
        <r>
          <rPr>
            <b/>
            <sz val="8"/>
            <color indexed="81"/>
            <rFont val="Tahoma"/>
            <family val="2"/>
            <charset val="238"/>
          </rPr>
          <t>wilk:</t>
        </r>
        <r>
          <rPr>
            <sz val="8"/>
            <color indexed="81"/>
            <rFont val="Tahoma"/>
            <family val="2"/>
            <charset val="238"/>
          </rPr>
          <t xml:space="preserve">
Milionerzy (2.0)
- bez antygooglera
- bonus za pierwszeństwo
- bonus za jedną dobrą
- bonus za serię</t>
        </r>
      </text>
    </comment>
    <comment ref="G19" authorId="0" shapeId="0" xr:uid="{00000000-0006-0000-0000-00000C000000}">
      <text>
        <r>
          <rPr>
            <b/>
            <sz val="8"/>
            <color indexed="81"/>
            <rFont val="Tahoma"/>
            <family val="2"/>
            <charset val="238"/>
          </rPr>
          <t>wilk:</t>
        </r>
        <r>
          <rPr>
            <sz val="8"/>
            <color indexed="81"/>
            <rFont val="Tahoma"/>
            <family val="2"/>
            <charset val="238"/>
          </rPr>
          <t xml:space="preserve">
Milionerzy (2.01+, 3.0)
- bonus za pierwszeństwo
- bonus za jedną dobrą
- bonus za serię</t>
        </r>
      </text>
    </comment>
    <comment ref="H19" authorId="0" shapeId="0" xr:uid="{00000000-0006-0000-0000-00000D000000}">
      <text>
        <r>
          <rPr>
            <b/>
            <sz val="8"/>
            <color indexed="81"/>
            <rFont val="Tahoma"/>
            <family val="2"/>
            <charset val="238"/>
          </rPr>
          <t>wilk:</t>
        </r>
        <r>
          <rPr>
            <sz val="8"/>
            <color indexed="81"/>
            <rFont val="Tahoma"/>
            <family val="2"/>
            <charset val="238"/>
          </rPr>
          <t xml:space="preserve">
Milionerzy (3.0)
- bonus za pierwszeństwo
- bonus za jedną dobrą
- bonus za serię
- punkt za odpowiedź</t>
        </r>
      </text>
    </comment>
    <comment ref="I19" authorId="0" shapeId="0" xr:uid="{00000000-0006-0000-0000-00000E000000}">
      <text>
        <r>
          <rPr>
            <b/>
            <sz val="8"/>
            <color indexed="81"/>
            <rFont val="Tahoma"/>
            <family val="2"/>
            <charset val="238"/>
          </rPr>
          <t>wilk:</t>
        </r>
        <r>
          <rPr>
            <sz val="8"/>
            <color indexed="81"/>
            <rFont val="Tahoma"/>
            <family val="2"/>
            <charset val="238"/>
          </rPr>
          <t xml:space="preserve">
Milionerzy (3.01+, bez 3.1)
- bonus za pierwszeństwo
- bonus za jedną dobrą
- bonus za serię
- odpowiedzi także na priv</t>
        </r>
      </text>
    </comment>
    <comment ref="J19" authorId="0" shapeId="0" xr:uid="{00000000-0006-0000-0000-00000F000000}">
      <text>
        <r>
          <rPr>
            <b/>
            <sz val="8"/>
            <color indexed="81"/>
            <rFont val="Tahoma"/>
            <family val="2"/>
            <charset val="238"/>
          </rPr>
          <t>wilk:</t>
        </r>
        <r>
          <rPr>
            <sz val="8"/>
            <color indexed="81"/>
            <rFont val="Tahoma"/>
            <family val="2"/>
            <charset val="238"/>
          </rPr>
          <t xml:space="preserve">
Milionerzy (3.01+, bez 3.1)
- bonus za pierwszeństwo
- bonus za jedną dobrą
- bonus za serię
- punkt za odpowiedź
- odpowiedzi także na priv</t>
        </r>
      </text>
    </comment>
    <comment ref="K19" authorId="0" shapeId="0" xr:uid="{00000000-0006-0000-0000-000010000000}">
      <text>
        <r>
          <rPr>
            <b/>
            <sz val="8"/>
            <color indexed="81"/>
            <rFont val="Tahoma"/>
            <family val="2"/>
            <charset val="238"/>
          </rPr>
          <t>wilk:</t>
        </r>
        <r>
          <rPr>
            <sz val="8"/>
            <color indexed="81"/>
            <rFont val="Tahoma"/>
            <family val="2"/>
            <charset val="238"/>
          </rPr>
          <t xml:space="preserve">
Milionerzy (3.01+, bez 3.1)
- bonus za pierwszeństwo
- bonus za jedną dobrą
- punkt za odpowiedź
- odpowiedzi także na priv</t>
        </r>
      </text>
    </comment>
    <comment ref="L19" authorId="0" shapeId="0" xr:uid="{00000000-0006-0000-0000-000011000000}">
      <text>
        <r>
          <rPr>
            <b/>
            <sz val="8"/>
            <color indexed="81"/>
            <rFont val="Tahoma"/>
            <family val="2"/>
            <charset val="238"/>
          </rPr>
          <t>wilk:</t>
        </r>
        <r>
          <rPr>
            <sz val="8"/>
            <color indexed="81"/>
            <rFont val="Tahoma"/>
            <family val="2"/>
            <charset val="238"/>
          </rPr>
          <t xml:space="preserve">
Milionerzy (3.01+, bez 3.1)
- bonus za pierwszeństwo
- bonus za jedną dobrą
- bonus za serię
- punkt za odpowiedź
- odpowiedzi także na priv
- bez antygooglera</t>
        </r>
      </text>
    </comment>
    <comment ref="M19" authorId="0" shapeId="0" xr:uid="{00000000-0006-0000-0000-000012000000}">
      <text>
        <r>
          <rPr>
            <b/>
            <sz val="8"/>
            <color indexed="81"/>
            <rFont val="Tahoma"/>
            <family val="2"/>
            <charset val="238"/>
          </rPr>
          <t>wilk:</t>
        </r>
        <r>
          <rPr>
            <sz val="8"/>
            <color indexed="81"/>
            <rFont val="Tahoma"/>
            <family val="2"/>
            <charset val="238"/>
          </rPr>
          <t xml:space="preserve">
Milionerzy (3.02+, bez 3.1)
- bonus za pierwszeństwo
- bonus za jedną dobrą
- bonus za serię
- punkt za odpowiedź
- odpowiedzi tylko na priv</t>
        </r>
      </text>
    </comment>
    <comment ref="N19" authorId="0" shapeId="0" xr:uid="{00000000-0006-0000-0000-000013000000}">
      <text>
        <r>
          <rPr>
            <b/>
            <sz val="8"/>
            <color indexed="81"/>
            <rFont val="Tahoma"/>
            <family val="2"/>
            <charset val="238"/>
          </rPr>
          <t>wilk:</t>
        </r>
        <r>
          <rPr>
            <sz val="8"/>
            <color indexed="81"/>
            <rFont val="Tahoma"/>
            <family val="2"/>
            <charset val="238"/>
          </rPr>
          <t xml:space="preserve">
Milionerzy (3.03+, bez 3.1)
- bonus za pierwszeństwo
- bonus za jedną dobrą
- bonus za serię
- odpowiedzi tylko na priv
- tryb 1/2/3/4</t>
        </r>
      </text>
    </comment>
    <comment ref="O19" authorId="0" shapeId="0" xr:uid="{00000000-0006-0000-0000-000014000000}">
      <text>
        <r>
          <rPr>
            <b/>
            <sz val="8"/>
            <color indexed="81"/>
            <rFont val="Tahoma"/>
            <family val="2"/>
            <charset val="238"/>
          </rPr>
          <t>wilk:</t>
        </r>
        <r>
          <rPr>
            <sz val="8"/>
            <color indexed="81"/>
            <rFont val="Tahoma"/>
            <family val="2"/>
            <charset val="238"/>
          </rPr>
          <t xml:space="preserve">
Milionerzy (3.03+, bez 3.1)
- bonus za pierwszeństwo
- bonus za jedną dobrą
- bonus za serię
- punkt za odpowiedź
- odpowiedzi tylko na priv
- tryb 1/2/3/4</t>
        </r>
      </text>
    </comment>
    <comment ref="P19" authorId="0" shapeId="0" xr:uid="{00000000-0006-0000-0000-000015000000}">
      <text>
        <r>
          <rPr>
            <b/>
            <sz val="8"/>
            <color indexed="81"/>
            <rFont val="Tahoma"/>
            <family val="2"/>
            <charset val="238"/>
          </rPr>
          <t>wilk:</t>
        </r>
        <r>
          <rPr>
            <sz val="8"/>
            <color indexed="81"/>
            <rFont val="Tahoma"/>
            <family val="2"/>
            <charset val="238"/>
          </rPr>
          <t xml:space="preserve">
Milionerzy (3.4+)
- bonus za pierwszeństwo
- bonus za jedną dobrą
- bonus za serię
- punkt za odpowiedź
- odpowiedzi także na priv
- ochrona przed serią</t>
        </r>
      </text>
    </comment>
    <comment ref="Q19" authorId="0" shapeId="0" xr:uid="{00000000-0006-0000-0000-000016000000}">
      <text>
        <r>
          <rPr>
            <b/>
            <sz val="8"/>
            <color indexed="81"/>
            <rFont val="Tahoma"/>
            <family val="2"/>
            <charset val="238"/>
          </rPr>
          <t>wilk:</t>
        </r>
        <r>
          <rPr>
            <sz val="8"/>
            <color indexed="81"/>
            <rFont val="Tahoma"/>
            <family val="2"/>
            <charset val="238"/>
          </rPr>
          <t xml:space="preserve">
Milionerzy (3.4+)
- bonus za pierwszeństwo
- bonus za jedną dobrą
- bonus za serię
- punkt za odpowiedź
- odpowiedzi tylko na priv
- ochrona przed serią</t>
        </r>
      </text>
    </comment>
    <comment ref="R19" authorId="0" shapeId="0" xr:uid="{00000000-0006-0000-0000-000017000000}">
      <text>
        <r>
          <rPr>
            <b/>
            <sz val="8"/>
            <color indexed="81"/>
            <rFont val="Tahoma"/>
            <family val="2"/>
            <charset val="238"/>
          </rPr>
          <t>wilk:</t>
        </r>
        <r>
          <rPr>
            <sz val="8"/>
            <color indexed="81"/>
            <rFont val="Tahoma"/>
            <family val="2"/>
            <charset val="238"/>
          </rPr>
          <t xml:space="preserve">
Milionerzy (3.4+)
- bonus za pierwszeństwo
- bonus za jedną dobrą
- bonus za serię
- punkt za odpowiedź
- odpowiedzi tylko na kanał
- ochrona przed serią</t>
        </r>
      </text>
    </comment>
    <comment ref="S19" authorId="0" shapeId="0" xr:uid="{00000000-0006-0000-0000-000018000000}">
      <text>
        <r>
          <rPr>
            <b/>
            <sz val="8"/>
            <color indexed="81"/>
            <rFont val="Tahoma"/>
            <family val="2"/>
            <charset val="238"/>
          </rPr>
          <t>wilk:</t>
        </r>
        <r>
          <rPr>
            <sz val="8"/>
            <color indexed="81"/>
            <rFont val="Tahoma"/>
            <family val="2"/>
            <charset val="238"/>
          </rPr>
          <t xml:space="preserve">
Milionerzy (3.1)
- bonus za pierwszeństwo
- bonus za jedną dobrą
- bonus za serię
- punkt za odpowiedź
- odpowiedzi także na priv
- popsute punktowanie</t>
        </r>
      </text>
    </comment>
    <comment ref="T19" authorId="0" shapeId="0" xr:uid="{00000000-0006-0000-0000-000019000000}">
      <text>
        <r>
          <rPr>
            <b/>
            <sz val="8"/>
            <color indexed="81"/>
            <rFont val="Tahoma"/>
            <family val="2"/>
            <charset val="238"/>
          </rPr>
          <t>wilk:</t>
        </r>
        <r>
          <rPr>
            <sz val="8"/>
            <color indexed="81"/>
            <rFont val="Tahoma"/>
            <family val="2"/>
            <charset val="238"/>
          </rPr>
          <t xml:space="preserve">
Milionerzy (irssi)
- bonus za pierwszeństwo
- bonus za jedną dobrą
- bonus za serię
- punkt za odpowiedź
- odpowiedzi także na priv</t>
        </r>
      </text>
    </comment>
    <comment ref="E20" authorId="0" shapeId="0" xr:uid="{00000000-0006-0000-0000-00001A000000}">
      <text>
        <r>
          <rPr>
            <b/>
            <sz val="8"/>
            <color indexed="81"/>
            <rFont val="Tahoma"/>
            <family val="2"/>
            <charset val="238"/>
          </rPr>
          <t>wilk:</t>
        </r>
        <r>
          <rPr>
            <sz val="8"/>
            <color indexed="81"/>
            <rFont val="Tahoma"/>
            <family val="2"/>
            <charset val="238"/>
          </rPr>
          <t xml:space="preserve">
Mieszacz</t>
        </r>
      </text>
    </comment>
    <comment ref="F20" authorId="0" shapeId="0" xr:uid="{00000000-0006-0000-0000-00001B000000}">
      <text>
        <r>
          <rPr>
            <b/>
            <sz val="8"/>
            <color indexed="81"/>
            <rFont val="Tahoma"/>
            <family val="2"/>
            <charset val="238"/>
          </rPr>
          <t>wilk:</t>
        </r>
        <r>
          <rPr>
            <sz val="8"/>
            <color indexed="81"/>
            <rFont val="Tahoma"/>
            <family val="2"/>
            <charset val="238"/>
          </rPr>
          <t xml:space="preserve">
Mieszacz
- podział na wyrazy</t>
        </r>
      </text>
    </comment>
    <comment ref="G20" authorId="0" shapeId="0" xr:uid="{00000000-0006-0000-0000-00001C000000}">
      <text>
        <r>
          <rPr>
            <b/>
            <sz val="8"/>
            <color indexed="81"/>
            <rFont val="Tahoma"/>
            <family val="2"/>
            <charset val="238"/>
          </rPr>
          <t>wilk:</t>
        </r>
        <r>
          <rPr>
            <sz val="8"/>
            <color indexed="81"/>
            <rFont val="Tahoma"/>
            <family val="2"/>
            <charset val="238"/>
          </rPr>
          <t xml:space="preserve">
Mieszacz
- zalicza dwóm najszybszym (1/1)</t>
        </r>
      </text>
    </comment>
    <comment ref="H20" authorId="0" shapeId="0" xr:uid="{00000000-0006-0000-0000-00001D000000}">
      <text>
        <r>
          <rPr>
            <b/>
            <sz val="8"/>
            <color indexed="81"/>
            <rFont val="Tahoma"/>
            <family val="2"/>
            <charset val="238"/>
          </rPr>
          <t>wilk:</t>
        </r>
        <r>
          <rPr>
            <sz val="8"/>
            <color indexed="81"/>
            <rFont val="Tahoma"/>
            <family val="2"/>
            <charset val="238"/>
          </rPr>
          <t xml:space="preserve">
Mieszacz
- zalicza dwóm najszybszym (1/1)
- podział na wyrazy</t>
        </r>
      </text>
    </comment>
    <comment ref="I20" authorId="0" shapeId="0" xr:uid="{00000000-0006-0000-0000-00001E000000}">
      <text>
        <r>
          <rPr>
            <b/>
            <sz val="8"/>
            <color indexed="81"/>
            <rFont val="Tahoma"/>
            <family val="2"/>
            <charset val="238"/>
          </rPr>
          <t>wilk:</t>
        </r>
        <r>
          <rPr>
            <sz val="8"/>
            <color indexed="81"/>
            <rFont val="Tahoma"/>
            <family val="2"/>
            <charset val="238"/>
          </rPr>
          <t xml:space="preserve">
Mieszacz
- zalicza dwóm najszybszym (1/1)
- podział na wyrazy
- przemieszanie hasła</t>
        </r>
      </text>
    </comment>
    <comment ref="J20" authorId="0" shapeId="0" xr:uid="{00000000-0006-0000-0000-00001F000000}">
      <text>
        <r>
          <rPr>
            <b/>
            <sz val="8"/>
            <color indexed="81"/>
            <rFont val="Tahoma"/>
            <family val="2"/>
            <charset val="238"/>
          </rPr>
          <t>wilk:</t>
        </r>
        <r>
          <rPr>
            <sz val="8"/>
            <color indexed="81"/>
            <rFont val="Tahoma"/>
            <family val="2"/>
            <charset val="238"/>
          </rPr>
          <t xml:space="preserve">
iQuiz
- bez antygooglera</t>
        </r>
      </text>
    </comment>
    <comment ref="K20" authorId="0" shapeId="0" xr:uid="{00000000-0006-0000-0000-000020000000}">
      <text>
        <r>
          <rPr>
            <b/>
            <sz val="8"/>
            <color indexed="81"/>
            <rFont val="Tahoma"/>
            <family val="2"/>
            <charset val="238"/>
          </rPr>
          <t>wilk:</t>
        </r>
        <r>
          <rPr>
            <sz val="8"/>
            <color indexed="81"/>
            <rFont val="Tahoma"/>
            <family val="2"/>
            <charset val="238"/>
          </rPr>
          <t xml:space="preserve">
iQuiz
- zalicza dwóm najszybszym (2/1)</t>
        </r>
      </text>
    </comment>
    <comment ref="E21" authorId="0" shapeId="0" xr:uid="{00000000-0006-0000-0000-000021000000}">
      <text>
        <r>
          <rPr>
            <b/>
            <sz val="8"/>
            <color indexed="81"/>
            <rFont val="Tahoma"/>
            <family val="2"/>
            <charset val="238"/>
          </rPr>
          <t>wilk:</t>
        </r>
        <r>
          <rPr>
            <sz val="8"/>
            <color indexed="81"/>
            <rFont val="Tahoma"/>
            <family val="2"/>
            <charset val="238"/>
          </rPr>
          <t xml:space="preserve">
Familiada (0.6)</t>
        </r>
      </text>
    </comment>
    <comment ref="F21" authorId="0" shapeId="0" xr:uid="{00000000-0006-0000-0000-000022000000}">
      <text>
        <r>
          <rPr>
            <b/>
            <sz val="8"/>
            <color indexed="81"/>
            <rFont val="Tahoma"/>
            <family val="2"/>
            <charset val="238"/>
          </rPr>
          <t>wilk:</t>
        </r>
        <r>
          <rPr>
            <sz val="8"/>
            <color indexed="81"/>
            <rFont val="Tahoma"/>
            <family val="2"/>
            <charset val="238"/>
          </rPr>
          <t xml:space="preserve">
Familiada (0.64+)
- podpowiedzi</t>
        </r>
      </text>
    </comment>
    <comment ref="G21" authorId="0" shapeId="0" xr:uid="{00000000-0006-0000-0000-000023000000}">
      <text>
        <r>
          <rPr>
            <b/>
            <sz val="8"/>
            <color indexed="81"/>
            <rFont val="Tahoma"/>
            <family val="2"/>
            <charset val="238"/>
          </rPr>
          <t>wilk:</t>
        </r>
        <r>
          <rPr>
            <sz val="8"/>
            <color indexed="81"/>
            <rFont val="Tahoma"/>
            <family val="2"/>
            <charset val="238"/>
          </rPr>
          <t xml:space="preserve">
Familiada (0.7+)
- skalowana punktacja
- więcej niż 10 odpowiedzi</t>
        </r>
      </text>
    </comment>
    <comment ref="H21" authorId="0" shapeId="0" xr:uid="{00000000-0006-0000-0000-000024000000}">
      <text>
        <r>
          <rPr>
            <b/>
            <sz val="8"/>
            <color indexed="81"/>
            <rFont val="Tahoma"/>
            <family val="2"/>
            <charset val="238"/>
          </rPr>
          <t>wilk:</t>
        </r>
        <r>
          <rPr>
            <sz val="8"/>
            <color indexed="81"/>
            <rFont val="Tahoma"/>
            <family val="2"/>
            <charset val="238"/>
          </rPr>
          <t xml:space="preserve">
iQuiz (multi)
- punkty każdemu po równo</t>
        </r>
      </text>
    </comment>
    <comment ref="E22" authorId="0" shapeId="0" xr:uid="{00000000-0006-0000-0000-000025000000}">
      <text>
        <r>
          <rPr>
            <b/>
            <sz val="8"/>
            <color indexed="81"/>
            <rFont val="Tahoma"/>
            <family val="2"/>
            <charset val="238"/>
          </rPr>
          <t>wilk:</t>
        </r>
        <r>
          <rPr>
            <sz val="8"/>
            <color indexed="81"/>
            <rFont val="Tahoma"/>
            <family val="2"/>
            <charset val="238"/>
          </rPr>
          <t xml:space="preserve">
Dizzy (4.0)</t>
        </r>
      </text>
    </comment>
    <comment ref="F22" authorId="0" shapeId="0" xr:uid="{00000000-0006-0000-0000-000026000000}">
      <text>
        <r>
          <rPr>
            <b/>
            <sz val="8"/>
            <color indexed="81"/>
            <rFont val="Tahoma"/>
            <family val="2"/>
            <charset val="238"/>
          </rPr>
          <t>wilk:</t>
        </r>
        <r>
          <rPr>
            <sz val="8"/>
            <color indexed="81"/>
            <rFont val="Tahoma"/>
            <family val="2"/>
            <charset val="238"/>
          </rPr>
          <t xml:space="preserve">
iQuiz
- bez antygooglera</t>
        </r>
      </text>
    </comment>
    <comment ref="G22" authorId="0" shapeId="0" xr:uid="{00000000-0006-0000-0000-000027000000}">
      <text>
        <r>
          <rPr>
            <b/>
            <sz val="8"/>
            <color indexed="81"/>
            <rFont val="Tahoma"/>
            <family val="2"/>
            <charset val="238"/>
          </rPr>
          <t>wilk:</t>
        </r>
        <r>
          <rPr>
            <sz val="8"/>
            <color indexed="81"/>
            <rFont val="Tahoma"/>
            <family val="2"/>
            <charset val="238"/>
          </rPr>
          <t xml:space="preserve">
iQuiz</t>
        </r>
      </text>
    </comment>
    <comment ref="H22" authorId="0" shapeId="0" xr:uid="{00000000-0006-0000-0000-000028000000}">
      <text>
        <r>
          <rPr>
            <b/>
            <sz val="8"/>
            <color indexed="81"/>
            <rFont val="Tahoma"/>
            <family val="2"/>
            <charset val="238"/>
          </rPr>
          <t>wilk:</t>
        </r>
        <r>
          <rPr>
            <sz val="8"/>
            <color indexed="81"/>
            <rFont val="Tahoma"/>
            <family val="2"/>
            <charset val="238"/>
          </rPr>
          <t xml:space="preserve">
iQuiz
- zalicza dwóm najszybszym (2/1)</t>
        </r>
      </text>
    </comment>
    <comment ref="E23" authorId="0" shapeId="0" xr:uid="{6DFADFE1-2F94-480E-8097-6D2C17C53BDA}">
      <text>
        <r>
          <rPr>
            <b/>
            <sz val="8"/>
            <color indexed="81"/>
            <rFont val="Tahoma"/>
            <family val="2"/>
            <charset val="238"/>
          </rPr>
          <t>wilk:</t>
        </r>
        <r>
          <rPr>
            <sz val="8"/>
            <color indexed="81"/>
            <rFont val="Tahoma"/>
            <family val="2"/>
            <charset val="238"/>
          </rPr>
          <t xml:space="preserve">
Quizbot QuizPL</t>
        </r>
      </text>
    </comment>
    <comment ref="E24" authorId="0" shapeId="0" xr:uid="{AE250FDE-A36F-42CD-8F4E-2B5AB3A1D013}">
      <text>
        <r>
          <rPr>
            <b/>
            <sz val="8"/>
            <color indexed="81"/>
            <rFont val="Tahoma"/>
            <family val="2"/>
            <charset val="238"/>
          </rPr>
          <t>wilk:</t>
        </r>
        <r>
          <rPr>
            <sz val="8"/>
            <color indexed="81"/>
            <rFont val="Tahoma"/>
            <family val="2"/>
            <charset val="238"/>
          </rPr>
          <t xml:space="preserve">
AntyGoogler</t>
        </r>
      </text>
    </comment>
    <comment ref="E25" authorId="0" shapeId="0" xr:uid="{00000000-0006-0000-0000-00002B000000}">
      <text>
        <r>
          <rPr>
            <b/>
            <sz val="8"/>
            <color indexed="81"/>
            <rFont val="Tahoma"/>
            <family val="2"/>
            <charset val="238"/>
          </rPr>
          <t>wilk:</t>
        </r>
        <r>
          <rPr>
            <sz val="8"/>
            <color indexed="81"/>
            <rFont val="Tahoma"/>
            <family val="2"/>
            <charset val="238"/>
          </rPr>
          <t xml:space="preserve">
1 z 10 (1.05, 1.1, 1.11)</t>
        </r>
      </text>
    </comment>
    <comment ref="E26" authorId="0" shapeId="0" xr:uid="{00000000-0006-0000-0000-00002C000000}">
      <text>
        <r>
          <rPr>
            <b/>
            <sz val="8"/>
            <color indexed="81"/>
            <rFont val="Tahoma"/>
            <family val="2"/>
            <charset val="238"/>
          </rPr>
          <t>wilk:</t>
        </r>
        <r>
          <rPr>
            <sz val="8"/>
            <color indexed="81"/>
            <rFont val="Tahoma"/>
            <family val="2"/>
            <charset val="238"/>
          </rPr>
          <t xml:space="preserve">
Kolo Fortuny (beta 8)</t>
        </r>
      </text>
    </comment>
    <comment ref="F26" authorId="0" shapeId="0" xr:uid="{00000000-0006-0000-0000-00002D000000}">
      <text>
        <r>
          <rPr>
            <b/>
            <sz val="8"/>
            <color indexed="81"/>
            <rFont val="Tahoma"/>
            <family val="2"/>
            <charset val="238"/>
          </rPr>
          <t>wilk:</t>
        </r>
        <r>
          <rPr>
            <sz val="8"/>
            <color indexed="81"/>
            <rFont val="Tahoma"/>
            <family val="2"/>
            <charset val="238"/>
          </rPr>
          <t xml:space="preserve">
Kolo Fortuny (9.0)</t>
        </r>
      </text>
    </comment>
    <comment ref="G26" authorId="0" shapeId="0" xr:uid="{00000000-0006-0000-0000-00002E000000}">
      <text>
        <r>
          <rPr>
            <b/>
            <sz val="8"/>
            <color indexed="81"/>
            <rFont val="Tahoma"/>
            <family val="2"/>
            <charset val="238"/>
          </rPr>
          <t>wilk:</t>
        </r>
        <r>
          <rPr>
            <sz val="8"/>
            <color indexed="81"/>
            <rFont val="Tahoma"/>
            <family val="2"/>
            <charset val="238"/>
          </rPr>
          <t xml:space="preserve">
Kolo Fortuny (1.0+, bez 9.0)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wilk</author>
  </authors>
  <commentList>
    <comment ref="B1" authorId="0" shapeId="0" xr:uid="{0C6E25C1-6D36-4C65-B3C8-DAE81CDC9679}">
      <text>
        <r>
          <rPr>
            <b/>
            <sz val="9"/>
            <color indexed="81"/>
            <rFont val="Tahoma"/>
            <family val="2"/>
            <charset val="238"/>
          </rPr>
          <t>wilk:</t>
        </r>
        <r>
          <rPr>
            <sz val="9"/>
            <color indexed="81"/>
            <rFont val="Tahoma"/>
            <family val="2"/>
            <charset val="238"/>
          </rPr>
          <t xml:space="preserve">
Dbają o należyte działanie forum oraz jego strukturę.</t>
        </r>
      </text>
    </comment>
    <comment ref="C1" authorId="0" shapeId="0" xr:uid="{AE0552D9-DFAA-4B0A-AC18-D1F6A6C98C68}">
      <text>
        <r>
          <rPr>
            <b/>
            <sz val="9"/>
            <color indexed="81"/>
            <rFont val="Tahoma"/>
            <family val="2"/>
            <charset val="238"/>
          </rPr>
          <t>wilk:</t>
        </r>
        <r>
          <rPr>
            <sz val="9"/>
            <color indexed="81"/>
            <rFont val="Tahoma"/>
            <family val="2"/>
            <charset val="238"/>
          </rPr>
          <t xml:space="preserve">
Pilnują ładu i porządku na forum.</t>
        </r>
      </text>
    </comment>
    <comment ref="D1" authorId="0" shapeId="0" xr:uid="{82AFFA86-CEDD-4FC7-A8A7-2F6298A13F73}">
      <text>
        <r>
          <rPr>
            <b/>
            <sz val="9"/>
            <color indexed="81"/>
            <rFont val="Tahoma"/>
            <family val="2"/>
            <charset val="238"/>
          </rPr>
          <t>wilk:</t>
        </r>
        <r>
          <rPr>
            <sz val="9"/>
            <color indexed="81"/>
            <rFont val="Tahoma"/>
            <family val="2"/>
            <charset val="238"/>
          </rPr>
          <t xml:space="preserve">
Operatorzy kanału #QuizPL, czyli grupa trzymająca władzę.</t>
        </r>
      </text>
    </comment>
    <comment ref="E1" authorId="0" shapeId="0" xr:uid="{6C3E8ECB-D3CA-43EC-94F1-B25D02A773E9}">
      <text>
        <r>
          <rPr>
            <b/>
            <sz val="9"/>
            <color indexed="81"/>
            <rFont val="Tahoma"/>
            <family val="2"/>
            <charset val="238"/>
          </rPr>
          <t>wilk:</t>
        </r>
        <r>
          <rPr>
            <sz val="9"/>
            <color indexed="81"/>
            <rFont val="Tahoma"/>
            <family val="2"/>
            <charset val="238"/>
          </rPr>
          <t xml:space="preserve">
Gracze, którym udało się przekroczyć magiczną liczbę 1000 Q-punktów.</t>
        </r>
      </text>
    </comment>
    <comment ref="G1" authorId="0" shapeId="0" xr:uid="{1C88F699-F010-405A-BF45-4B25C1910979}">
      <text>
        <r>
          <rPr>
            <b/>
            <sz val="9"/>
            <color indexed="81"/>
            <rFont val="Tahoma"/>
            <family val="2"/>
            <charset val="238"/>
          </rPr>
          <t>wilk:</t>
        </r>
        <r>
          <rPr>
            <sz val="9"/>
            <color indexed="81"/>
            <rFont val="Tahoma"/>
            <family val="2"/>
            <charset val="238"/>
          </rPr>
          <t xml:space="preserve">
Quizopisarz + Quizowygrywacz</t>
        </r>
      </text>
    </comment>
    <comment ref="I1" authorId="0" shapeId="0" xr:uid="{9F0C474B-C0DA-420C-B462-9F03688E0534}">
      <text>
        <r>
          <rPr>
            <b/>
            <sz val="9"/>
            <color indexed="81"/>
            <rFont val="Tahoma"/>
            <family val="2"/>
            <charset val="238"/>
          </rPr>
          <t>wilk:</t>
        </r>
        <r>
          <rPr>
            <sz val="9"/>
            <color indexed="81"/>
            <rFont val="Tahoma"/>
            <family val="2"/>
            <charset val="238"/>
          </rPr>
          <t xml:space="preserve">
Napisali 10+ pełnych premier quizowych (ok. 300-500 pytań, zależnie od typu quizu i inwencji) lub są autorami 500+ pytań w bazie quizbota.</t>
        </r>
      </text>
    </comment>
    <comment ref="J1" authorId="0" shapeId="0" xr:uid="{AFC6B129-F2F0-4759-B986-52CB3F371FC0}">
      <text>
        <r>
          <rPr>
            <b/>
            <sz val="9"/>
            <color indexed="81"/>
            <rFont val="Tahoma"/>
            <family val="2"/>
            <charset val="238"/>
          </rPr>
          <t>wilk:</t>
        </r>
        <r>
          <rPr>
            <sz val="9"/>
            <color indexed="81"/>
            <rFont val="Tahoma"/>
            <family val="2"/>
            <charset val="238"/>
          </rPr>
          <t xml:space="preserve">
Osiągnęli wysokie wyniki podczas grania w premiery quizowe (20+ wygranych premier lub 60+ miejsc I-IV) lub w quizbota (6+ wygranych Top10 z 1000+ punktów każdy lub 3+ wyniki z min. 3000+ punktów w Top100 najlepszych wyników wszech czasów lub uzbierane 20000+ punktów łącznie we wszystkich Top10).</t>
        </r>
      </text>
    </comment>
    <comment ref="B3" authorId="0" shapeId="0" xr:uid="{00000000-0006-0000-0100-000001000000}">
      <text>
        <r>
          <rPr>
            <b/>
            <sz val="9"/>
            <color indexed="81"/>
            <rFont val="Tahoma"/>
            <family val="2"/>
            <charset val="238"/>
          </rPr>
          <t>wilk:</t>
        </r>
        <r>
          <rPr>
            <sz val="9"/>
            <color indexed="81"/>
            <rFont val="Tahoma"/>
            <family val="2"/>
            <charset val="238"/>
          </rPr>
          <t xml:space="preserve">
Administrator forum.
Opiekun Quizbota.
Programista.</t>
        </r>
      </text>
    </comment>
    <comment ref="C3" authorId="0" shapeId="0" xr:uid="{00000000-0006-0000-0100-000002000000}">
      <text>
        <r>
          <rPr>
            <b/>
            <sz val="9"/>
            <color indexed="81"/>
            <rFont val="Tahoma"/>
            <family val="2"/>
            <charset val="238"/>
          </rPr>
          <t>wilk:</t>
        </r>
        <r>
          <rPr>
            <sz val="9"/>
            <color indexed="81"/>
            <rFont val="Tahoma"/>
            <family val="2"/>
            <charset val="238"/>
          </rPr>
          <t xml:space="preserve">
Moderator forum.</t>
        </r>
      </text>
    </comment>
    <comment ref="C8" authorId="0" shapeId="0" xr:uid="{00000000-0006-0000-0100-000003000000}">
      <text>
        <r>
          <rPr>
            <b/>
            <sz val="9"/>
            <color indexed="81"/>
            <rFont val="Tahoma"/>
            <family val="2"/>
            <charset val="238"/>
          </rPr>
          <t>wilk:</t>
        </r>
        <r>
          <rPr>
            <sz val="9"/>
            <color indexed="81"/>
            <rFont val="Tahoma"/>
            <family val="2"/>
            <charset val="238"/>
          </rPr>
          <t xml:space="preserve">
Moderator forum.</t>
        </r>
      </text>
    </comment>
    <comment ref="C11" authorId="0" shapeId="0" xr:uid="{00000000-0006-0000-0100-000004000000}">
      <text>
        <r>
          <rPr>
            <b/>
            <sz val="9"/>
            <color indexed="81"/>
            <rFont val="Tahoma"/>
            <family val="2"/>
            <charset val="238"/>
          </rPr>
          <t>wilk:</t>
        </r>
        <r>
          <rPr>
            <sz val="9"/>
            <color indexed="81"/>
            <rFont val="Tahoma"/>
            <family val="2"/>
            <charset val="238"/>
          </rPr>
          <t xml:space="preserve">
Moderator forum.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wilk</author>
    <author>Wilk</author>
  </authors>
  <commentList>
    <comment ref="L2" authorId="0" shapeId="0" xr:uid="{00000000-0006-0000-0300-000001000000}">
      <text>
        <r>
          <rPr>
            <b/>
            <sz val="8"/>
            <color indexed="81"/>
            <rFont val="Tahoma"/>
            <family val="2"/>
            <charset val="238"/>
          </rPr>
          <t>wilk:</t>
        </r>
        <r>
          <rPr>
            <sz val="8"/>
            <color indexed="81"/>
            <rFont val="Tahoma"/>
            <family val="2"/>
            <charset val="238"/>
          </rPr>
          <t xml:space="preserve">
brak wyników spoza Top10</t>
        </r>
      </text>
    </comment>
    <comment ref="M2" authorId="0" shapeId="0" xr:uid="{00000000-0006-0000-0300-000002000000}">
      <text>
        <r>
          <rPr>
            <b/>
            <sz val="8"/>
            <color indexed="81"/>
            <rFont val="Tahoma"/>
            <family val="2"/>
            <charset val="238"/>
          </rPr>
          <t>wilk:</t>
        </r>
        <r>
          <rPr>
            <sz val="8"/>
            <color indexed="81"/>
            <rFont val="Tahoma"/>
            <family val="2"/>
            <charset val="238"/>
          </rPr>
          <t xml:space="preserve">
brak wyników spoza Top10</t>
        </r>
      </text>
    </comment>
    <comment ref="N2" authorId="0" shapeId="0" xr:uid="{00000000-0006-0000-0300-000003000000}">
      <text>
        <r>
          <rPr>
            <b/>
            <sz val="8"/>
            <color indexed="81"/>
            <rFont val="Tahoma"/>
            <family val="2"/>
            <charset val="238"/>
          </rPr>
          <t>wilk:</t>
        </r>
        <r>
          <rPr>
            <sz val="8"/>
            <color indexed="81"/>
            <rFont val="Tahoma"/>
            <family val="2"/>
            <charset val="238"/>
          </rPr>
          <t xml:space="preserve">
brak wyników spoza Top10</t>
        </r>
      </text>
    </comment>
    <comment ref="O2" authorId="0" shapeId="0" xr:uid="{00000000-0006-0000-0300-000004000000}">
      <text>
        <r>
          <rPr>
            <b/>
            <sz val="8"/>
            <color indexed="81"/>
            <rFont val="Tahoma"/>
            <family val="2"/>
            <charset val="238"/>
          </rPr>
          <t>wilk:</t>
        </r>
        <r>
          <rPr>
            <sz val="8"/>
            <color indexed="81"/>
            <rFont val="Tahoma"/>
            <family val="2"/>
            <charset val="238"/>
          </rPr>
          <t xml:space="preserve">
brak wyników spoza Top10</t>
        </r>
      </text>
    </comment>
    <comment ref="P2" authorId="0" shapeId="0" xr:uid="{00000000-0006-0000-0300-000005000000}">
      <text>
        <r>
          <rPr>
            <b/>
            <sz val="8"/>
            <color indexed="81"/>
            <rFont val="Tahoma"/>
            <family val="2"/>
            <charset val="238"/>
          </rPr>
          <t>wilk:</t>
        </r>
        <r>
          <rPr>
            <sz val="8"/>
            <color indexed="81"/>
            <rFont val="Tahoma"/>
            <family val="2"/>
            <charset val="238"/>
          </rPr>
          <t xml:space="preserve">
brak wyników spoza Top10</t>
        </r>
      </text>
    </comment>
    <comment ref="R2" authorId="0" shapeId="0" xr:uid="{00000000-0006-0000-0300-000006000000}">
      <text>
        <r>
          <rPr>
            <b/>
            <sz val="8"/>
            <color indexed="81"/>
            <rFont val="Tahoma"/>
            <family val="2"/>
            <charset val="238"/>
          </rPr>
          <t>wilk:</t>
        </r>
        <r>
          <rPr>
            <sz val="8"/>
            <color indexed="81"/>
            <rFont val="Tahoma"/>
            <family val="2"/>
            <charset val="238"/>
          </rPr>
          <t xml:space="preserve">
reset listopada po 6:40, 2 grudnia</t>
        </r>
      </text>
    </comment>
    <comment ref="T2" authorId="0" shapeId="0" xr:uid="{00000000-0006-0000-0300-000007000000}">
      <text>
        <r>
          <rPr>
            <b/>
            <sz val="8"/>
            <color indexed="81"/>
            <rFont val="Tahoma"/>
            <family val="2"/>
            <charset val="238"/>
          </rPr>
          <t>wilk:</t>
        </r>
        <r>
          <rPr>
            <sz val="8"/>
            <color indexed="81"/>
            <rFont val="Tahoma"/>
            <family val="2"/>
            <charset val="238"/>
          </rPr>
          <t xml:space="preserve">
brak wyników spoza Top10
reset stycznia po 8:20</t>
        </r>
      </text>
    </comment>
    <comment ref="U2" authorId="0" shapeId="0" xr:uid="{00000000-0006-0000-0300-000008000000}">
      <text>
        <r>
          <rPr>
            <b/>
            <sz val="8"/>
            <color indexed="81"/>
            <rFont val="Tahoma"/>
            <family val="2"/>
            <charset val="238"/>
          </rPr>
          <t>wilk:</t>
        </r>
        <r>
          <rPr>
            <sz val="8"/>
            <color indexed="81"/>
            <rFont val="Tahoma"/>
            <family val="2"/>
            <charset val="238"/>
          </rPr>
          <t xml:space="preserve">
brak wyników spoza Top10
reset lutego po 8:10</t>
        </r>
      </text>
    </comment>
    <comment ref="V2" authorId="0" shapeId="0" xr:uid="{00000000-0006-0000-0300-000009000000}">
      <text>
        <r>
          <rPr>
            <b/>
            <sz val="8"/>
            <color indexed="81"/>
            <rFont val="Tahoma"/>
            <family val="2"/>
            <charset val="238"/>
          </rPr>
          <t>wilk:</t>
        </r>
        <r>
          <rPr>
            <sz val="8"/>
            <color indexed="81"/>
            <rFont val="Tahoma"/>
            <family val="2"/>
            <charset val="238"/>
          </rPr>
          <t xml:space="preserve">
brak wyników spoza Top10</t>
        </r>
      </text>
    </comment>
    <comment ref="W2" authorId="0" shapeId="0" xr:uid="{00000000-0006-0000-0300-00000A000000}">
      <text>
        <r>
          <rPr>
            <b/>
            <sz val="8"/>
            <color indexed="81"/>
            <rFont val="Tahoma"/>
            <family val="2"/>
            <charset val="238"/>
          </rPr>
          <t>wilk:</t>
        </r>
        <r>
          <rPr>
            <sz val="8"/>
            <color indexed="81"/>
            <rFont val="Tahoma"/>
            <family val="2"/>
            <charset val="238"/>
          </rPr>
          <t xml:space="preserve">
brak wyników spoza Top10</t>
        </r>
      </text>
    </comment>
    <comment ref="X2" authorId="0" shapeId="0" xr:uid="{00000000-0006-0000-0300-00000B000000}">
      <text>
        <r>
          <rPr>
            <b/>
            <sz val="8"/>
            <color indexed="81"/>
            <rFont val="Tahoma"/>
            <family val="2"/>
            <charset val="238"/>
          </rPr>
          <t>wilk:</t>
        </r>
        <r>
          <rPr>
            <sz val="8"/>
            <color indexed="81"/>
            <rFont val="Tahoma"/>
            <family val="2"/>
            <charset val="238"/>
          </rPr>
          <t xml:space="preserve">
brak wyników spoza Top10</t>
        </r>
      </text>
    </comment>
    <comment ref="AB2" authorId="0" shapeId="0" xr:uid="{00000000-0006-0000-0300-00000C000000}">
      <text>
        <r>
          <rPr>
            <b/>
            <sz val="8"/>
            <color indexed="81"/>
            <rFont val="Tahoma"/>
            <family val="2"/>
            <charset val="238"/>
          </rPr>
          <t>wilk:</t>
        </r>
        <r>
          <rPr>
            <sz val="8"/>
            <color indexed="81"/>
            <rFont val="Tahoma"/>
            <family val="2"/>
            <charset val="238"/>
          </rPr>
          <t xml:space="preserve">
dodano punkty z zastępczego quizu</t>
        </r>
      </text>
    </comment>
    <comment ref="AG2" authorId="0" shapeId="0" xr:uid="{00000000-0006-0000-0300-00000D000000}">
      <text>
        <r>
          <rPr>
            <b/>
            <sz val="8"/>
            <color indexed="81"/>
            <rFont val="Tahoma"/>
            <family val="2"/>
            <charset val="238"/>
          </rPr>
          <t>wilk:</t>
        </r>
        <r>
          <rPr>
            <sz val="8"/>
            <color indexed="81"/>
            <rFont val="Tahoma"/>
            <family val="2"/>
            <charset val="238"/>
          </rPr>
          <t xml:space="preserve">
reset lutego po 1:30</t>
        </r>
      </text>
    </comment>
    <comment ref="AH2" authorId="0" shapeId="0" xr:uid="{00000000-0006-0000-0300-00000E000000}">
      <text>
        <r>
          <rPr>
            <b/>
            <sz val="8"/>
            <color indexed="81"/>
            <rFont val="Tahoma"/>
            <family val="2"/>
            <charset val="238"/>
          </rPr>
          <t>wilk:</t>
        </r>
        <r>
          <rPr>
            <sz val="8"/>
            <color indexed="81"/>
            <rFont val="Tahoma"/>
            <family val="2"/>
            <charset val="238"/>
          </rPr>
          <t xml:space="preserve">
reset kwietnia po 17:30, 30 kwietnia</t>
        </r>
      </text>
    </comment>
    <comment ref="AI2" authorId="0" shapeId="0" xr:uid="{00000000-0006-0000-0300-00000F000000}">
      <text>
        <r>
          <rPr>
            <b/>
            <sz val="8"/>
            <color indexed="81"/>
            <rFont val="Tahoma"/>
            <family val="2"/>
            <charset val="238"/>
          </rPr>
          <t>wilk:</t>
        </r>
        <r>
          <rPr>
            <sz val="8"/>
            <color indexed="81"/>
            <rFont val="Tahoma"/>
            <family val="2"/>
            <charset val="238"/>
          </rPr>
          <t xml:space="preserve">
dodano punkty z zastępczego quizu
reset maja po 2:00, 18 maja</t>
        </r>
      </text>
    </comment>
    <comment ref="AJ2" authorId="0" shapeId="0" xr:uid="{00000000-0006-0000-0300-000010000000}">
      <text>
        <r>
          <rPr>
            <b/>
            <sz val="8"/>
            <color indexed="81"/>
            <rFont val="Tahoma"/>
            <family val="2"/>
            <charset val="238"/>
          </rPr>
          <t>wilk:</t>
        </r>
        <r>
          <rPr>
            <sz val="8"/>
            <color indexed="81"/>
            <rFont val="Tahoma"/>
            <family val="2"/>
            <charset val="238"/>
          </rPr>
          <t xml:space="preserve">
dodano punkty z quizu jubileuszowego</t>
        </r>
      </text>
    </comment>
    <comment ref="AU2" authorId="0" shapeId="0" xr:uid="{00000000-0006-0000-0300-000011000000}">
      <text>
        <r>
          <rPr>
            <b/>
            <sz val="8"/>
            <color indexed="81"/>
            <rFont val="Tahoma"/>
            <family val="2"/>
            <charset val="238"/>
          </rPr>
          <t>wilk:</t>
        </r>
        <r>
          <rPr>
            <sz val="8"/>
            <color indexed="81"/>
            <rFont val="Tahoma"/>
            <family val="2"/>
            <charset val="238"/>
          </rPr>
          <t xml:space="preserve">
dodano punkty z zastępczego quizbota</t>
        </r>
      </text>
    </comment>
    <comment ref="AV2" authorId="0" shapeId="0" xr:uid="{00000000-0006-0000-0300-000012000000}">
      <text>
        <r>
          <rPr>
            <b/>
            <sz val="8"/>
            <color indexed="81"/>
            <rFont val="Tahoma"/>
            <family val="2"/>
            <charset val="238"/>
          </rPr>
          <t>wilk:</t>
        </r>
        <r>
          <rPr>
            <sz val="8"/>
            <color indexed="81"/>
            <rFont val="Tahoma"/>
            <family val="2"/>
            <charset val="238"/>
          </rPr>
          <t xml:space="preserve">
dodano punkty z quizu jubileuszowego</t>
        </r>
      </text>
    </comment>
    <comment ref="BE2" authorId="0" shapeId="0" xr:uid="{00000000-0006-0000-0300-000013000000}">
      <text>
        <r>
          <rPr>
            <b/>
            <sz val="8"/>
            <color indexed="81"/>
            <rFont val="Tahoma"/>
            <family val="2"/>
            <charset val="238"/>
          </rPr>
          <t>wilk:</t>
        </r>
        <r>
          <rPr>
            <sz val="8"/>
            <color indexed="81"/>
            <rFont val="Tahoma"/>
            <family val="2"/>
            <charset val="238"/>
          </rPr>
          <t xml:space="preserve">
reset lutego po 1:00</t>
        </r>
      </text>
    </comment>
    <comment ref="BH2" authorId="0" shapeId="0" xr:uid="{00000000-0006-0000-0300-000014000000}">
      <text>
        <r>
          <rPr>
            <b/>
            <sz val="8"/>
            <color indexed="81"/>
            <rFont val="Tahoma"/>
            <family val="2"/>
            <charset val="238"/>
          </rPr>
          <t>wilk:</t>
        </r>
        <r>
          <rPr>
            <sz val="8"/>
            <color indexed="81"/>
            <rFont val="Tahoma"/>
            <family val="2"/>
            <charset val="238"/>
          </rPr>
          <t xml:space="preserve">
dodano punkty z quizu jubileuszowego</t>
        </r>
      </text>
    </comment>
    <comment ref="BJ2" authorId="0" shapeId="0" xr:uid="{00000000-0006-0000-0300-000015000000}">
      <text>
        <r>
          <rPr>
            <b/>
            <sz val="8"/>
            <color indexed="81"/>
            <rFont val="Tahoma"/>
            <family val="2"/>
            <charset val="238"/>
          </rPr>
          <t>wilk:</t>
        </r>
        <r>
          <rPr>
            <sz val="8"/>
            <color indexed="81"/>
            <rFont val="Tahoma"/>
            <family val="2"/>
            <charset val="238"/>
          </rPr>
          <t xml:space="preserve">
reset lipca po 1:00</t>
        </r>
      </text>
    </comment>
    <comment ref="BK2" authorId="0" shapeId="0" xr:uid="{00000000-0006-0000-0300-000016000000}">
      <text>
        <r>
          <rPr>
            <b/>
            <sz val="8"/>
            <color indexed="81"/>
            <rFont val="Tahoma"/>
            <family val="2"/>
            <charset val="238"/>
          </rPr>
          <t>wilk:</t>
        </r>
        <r>
          <rPr>
            <sz val="8"/>
            <color indexed="81"/>
            <rFont val="Tahoma"/>
            <family val="2"/>
            <charset val="238"/>
          </rPr>
          <t xml:space="preserve">
reset sierpnia po 1:00</t>
        </r>
      </text>
    </comment>
    <comment ref="BL2" authorId="0" shapeId="0" xr:uid="{00000000-0006-0000-0300-000017000000}">
      <text>
        <r>
          <rPr>
            <b/>
            <sz val="8"/>
            <color indexed="81"/>
            <rFont val="Tahoma"/>
            <family val="2"/>
            <charset val="238"/>
          </rPr>
          <t>wilk:</t>
        </r>
        <r>
          <rPr>
            <sz val="8"/>
            <color indexed="81"/>
            <rFont val="Tahoma"/>
            <family val="2"/>
            <charset val="238"/>
          </rPr>
          <t xml:space="preserve">
reset września po 1:00</t>
        </r>
      </text>
    </comment>
    <comment ref="BM2" authorId="0" shapeId="0" xr:uid="{00000000-0006-0000-0300-000018000000}">
      <text>
        <r>
          <rPr>
            <b/>
            <sz val="8"/>
            <color indexed="81"/>
            <rFont val="Tahoma"/>
            <family val="2"/>
            <charset val="238"/>
          </rPr>
          <t>wilk:</t>
        </r>
        <r>
          <rPr>
            <sz val="8"/>
            <color indexed="81"/>
            <rFont val="Tahoma"/>
            <family val="2"/>
            <charset val="238"/>
          </rPr>
          <t xml:space="preserve">
reset października po 14:20</t>
        </r>
      </text>
    </comment>
    <comment ref="BO2" authorId="0" shapeId="0" xr:uid="{00000000-0006-0000-0300-000019000000}">
      <text>
        <r>
          <rPr>
            <b/>
            <sz val="8"/>
            <color indexed="81"/>
            <rFont val="Tahoma"/>
            <family val="2"/>
            <charset val="238"/>
          </rPr>
          <t>wilk:</t>
        </r>
        <r>
          <rPr>
            <sz val="8"/>
            <color indexed="81"/>
            <rFont val="Tahoma"/>
            <family val="2"/>
            <charset val="238"/>
          </rPr>
          <t xml:space="preserve">
reset grudnia po 15:20</t>
        </r>
      </text>
    </comment>
    <comment ref="BT2" authorId="0" shapeId="0" xr:uid="{00000000-0006-0000-0300-00001A000000}">
      <text>
        <r>
          <rPr>
            <b/>
            <sz val="8"/>
            <color indexed="81"/>
            <rFont val="Tahoma"/>
            <family val="2"/>
            <charset val="238"/>
          </rPr>
          <t>wilk:</t>
        </r>
        <r>
          <rPr>
            <sz val="8"/>
            <color indexed="81"/>
            <rFont val="Tahoma"/>
            <family val="2"/>
            <charset val="238"/>
          </rPr>
          <t xml:space="preserve">
reset maja po 12:10
dodano punkty z quizu jubileuszowego</t>
        </r>
      </text>
    </comment>
    <comment ref="BW2" authorId="0" shapeId="0" xr:uid="{00000000-0006-0000-0300-00001B000000}">
      <text>
        <r>
          <rPr>
            <b/>
            <sz val="8"/>
            <color indexed="81"/>
            <rFont val="Tahoma"/>
            <family val="2"/>
            <charset val="238"/>
          </rPr>
          <t>wilk:</t>
        </r>
        <r>
          <rPr>
            <sz val="8"/>
            <color indexed="81"/>
            <rFont val="Tahoma"/>
            <family val="2"/>
            <charset val="238"/>
          </rPr>
          <t xml:space="preserve">
brak quizbota od 9 września
chwilowy powrót quizbota między 13-15 września</t>
        </r>
      </text>
    </comment>
    <comment ref="BX2" authorId="0" shapeId="0" xr:uid="{00000000-0006-0000-0300-00001C000000}">
      <text>
        <r>
          <rPr>
            <b/>
            <sz val="8"/>
            <color indexed="81"/>
            <rFont val="Tahoma"/>
            <family val="2"/>
            <charset val="238"/>
          </rPr>
          <t>wilk:</t>
        </r>
        <r>
          <rPr>
            <sz val="8"/>
            <color indexed="81"/>
            <rFont val="Tahoma"/>
            <family val="2"/>
            <charset val="238"/>
          </rPr>
          <t xml:space="preserve">
brak quizbota do 22 października
reset września po 22:20, 22 października</t>
        </r>
      </text>
    </comment>
    <comment ref="BZ2" authorId="0" shapeId="0" xr:uid="{00000000-0006-0000-0300-00001D000000}">
      <text>
        <r>
          <rPr>
            <b/>
            <sz val="8"/>
            <color indexed="81"/>
            <rFont val="Tahoma"/>
            <family val="2"/>
            <charset val="238"/>
          </rPr>
          <t>wilk:</t>
        </r>
        <r>
          <rPr>
            <sz val="8"/>
            <color indexed="81"/>
            <rFont val="Tahoma"/>
            <family val="2"/>
            <charset val="238"/>
          </rPr>
          <t xml:space="preserve">
reset listopada po 16:40</t>
        </r>
      </text>
    </comment>
    <comment ref="CA2" authorId="0" shapeId="0" xr:uid="{00000000-0006-0000-0300-00001E000000}">
      <text>
        <r>
          <rPr>
            <b/>
            <sz val="8"/>
            <color indexed="81"/>
            <rFont val="Tahoma"/>
            <family val="2"/>
            <charset val="238"/>
          </rPr>
          <t>wilk:</t>
        </r>
        <r>
          <rPr>
            <sz val="8"/>
            <color indexed="81"/>
            <rFont val="Tahoma"/>
            <family val="2"/>
            <charset val="238"/>
          </rPr>
          <t xml:space="preserve">
reset grudnia po 1:00</t>
        </r>
      </text>
    </comment>
    <comment ref="CD2" authorId="0" shapeId="0" xr:uid="{00000000-0006-0000-0300-00001F000000}">
      <text>
        <r>
          <rPr>
            <b/>
            <sz val="8"/>
            <color indexed="81"/>
            <rFont val="Tahoma"/>
            <family val="2"/>
            <charset val="238"/>
          </rPr>
          <t>wilk:</t>
        </r>
        <r>
          <rPr>
            <sz val="8"/>
            <color indexed="81"/>
            <rFont val="Tahoma"/>
            <family val="2"/>
            <charset val="238"/>
          </rPr>
          <t xml:space="preserve">
punkty do 6 maja</t>
        </r>
      </text>
    </comment>
    <comment ref="CE2" authorId="0" shapeId="0" xr:uid="{00000000-0006-0000-0300-000020000000}">
      <text>
        <r>
          <rPr>
            <b/>
            <sz val="8"/>
            <color indexed="81"/>
            <rFont val="Tahoma"/>
            <family val="2"/>
            <charset val="238"/>
          </rPr>
          <t>wilk:</t>
        </r>
        <r>
          <rPr>
            <sz val="8"/>
            <color indexed="81"/>
            <rFont val="Tahoma"/>
            <family val="2"/>
            <charset val="238"/>
          </rPr>
          <t xml:space="preserve">
punkty od 7 maja
reset kwietnia 7 maja</t>
        </r>
      </text>
    </comment>
    <comment ref="CF2" authorId="0" shapeId="0" xr:uid="{00000000-0006-0000-0300-000021000000}">
      <text>
        <r>
          <rPr>
            <b/>
            <sz val="8"/>
            <color indexed="81"/>
            <rFont val="Tahoma"/>
            <family val="2"/>
            <charset val="238"/>
          </rPr>
          <t>wilk:</t>
        </r>
        <r>
          <rPr>
            <sz val="8"/>
            <color indexed="81"/>
            <rFont val="Tahoma"/>
            <family val="2"/>
            <charset val="238"/>
          </rPr>
          <t xml:space="preserve">
reset maja po 15:00
dodano punkty z quizu jubileuszowego</t>
        </r>
      </text>
    </comment>
    <comment ref="CM2" authorId="0" shapeId="0" xr:uid="{00000000-0006-0000-0300-000022000000}">
      <text>
        <r>
          <rPr>
            <b/>
            <sz val="8"/>
            <color indexed="81"/>
            <rFont val="Tahoma"/>
            <family val="2"/>
            <charset val="238"/>
          </rPr>
          <t>wilk:</t>
        </r>
        <r>
          <rPr>
            <sz val="8"/>
            <color indexed="81"/>
            <rFont val="Tahoma"/>
            <family val="2"/>
            <charset val="238"/>
          </rPr>
          <t xml:space="preserve">
24 stycznia quizbot wyłączony w ramach protestu przeciwko ACTA</t>
        </r>
      </text>
    </comment>
    <comment ref="CN2" authorId="0" shapeId="0" xr:uid="{00000000-0006-0000-0300-000023000000}">
      <text>
        <r>
          <rPr>
            <b/>
            <sz val="8"/>
            <color indexed="81"/>
            <rFont val="Tahoma"/>
            <family val="2"/>
            <charset val="238"/>
          </rPr>
          <t>wilk:</t>
        </r>
        <r>
          <rPr>
            <sz val="8"/>
            <color indexed="81"/>
            <rFont val="Tahoma"/>
            <family val="2"/>
            <charset val="238"/>
          </rPr>
          <t xml:space="preserve">
dodano całodniowe punkty z zabawy pokemonowej</t>
        </r>
      </text>
    </comment>
    <comment ref="CR2" authorId="0" shapeId="0" xr:uid="{00000000-0006-0000-0300-000024000000}">
      <text>
        <r>
          <rPr>
            <b/>
            <sz val="8"/>
            <color indexed="81"/>
            <rFont val="Tahoma"/>
            <family val="2"/>
            <charset val="238"/>
          </rPr>
          <t>wilk:</t>
        </r>
        <r>
          <rPr>
            <sz val="8"/>
            <color indexed="81"/>
            <rFont val="Tahoma"/>
            <family val="2"/>
            <charset val="238"/>
          </rPr>
          <t xml:space="preserve">
dodano punkty z quizu jubileuszowego</t>
        </r>
      </text>
    </comment>
    <comment ref="CT2" authorId="0" shapeId="0" xr:uid="{00000000-0006-0000-0300-000025000000}">
      <text>
        <r>
          <rPr>
            <b/>
            <sz val="8"/>
            <color indexed="81"/>
            <rFont val="Tahoma"/>
            <family val="2"/>
            <charset val="238"/>
          </rPr>
          <t>wilk:</t>
        </r>
        <r>
          <rPr>
            <sz val="8"/>
            <color indexed="81"/>
            <rFont val="Tahoma"/>
            <family val="2"/>
            <charset val="238"/>
          </rPr>
          <t xml:space="preserve">
punkty do 30 sierpnia</t>
        </r>
      </text>
    </comment>
    <comment ref="CU2" authorId="0" shapeId="0" xr:uid="{00000000-0006-0000-0300-000026000000}">
      <text>
        <r>
          <rPr>
            <b/>
            <sz val="8"/>
            <color indexed="81"/>
            <rFont val="Tahoma"/>
            <family val="2"/>
            <charset val="238"/>
          </rPr>
          <t>wilk:</t>
        </r>
        <r>
          <rPr>
            <sz val="8"/>
            <color indexed="81"/>
            <rFont val="Tahoma"/>
            <family val="2"/>
            <charset val="238"/>
          </rPr>
          <t xml:space="preserve">
punkty od 4 września
dodano punkty z zastępczego quizbota 
reset sierpnia po 14:30, 4 września</t>
        </r>
      </text>
    </comment>
    <comment ref="CV2" authorId="0" shapeId="0" xr:uid="{00000000-0006-0000-0300-000027000000}">
      <text>
        <r>
          <rPr>
            <b/>
            <sz val="8"/>
            <color indexed="81"/>
            <rFont val="Tahoma"/>
            <family val="2"/>
            <charset val="238"/>
          </rPr>
          <t>wilk:</t>
        </r>
        <r>
          <rPr>
            <sz val="8"/>
            <color indexed="81"/>
            <rFont val="Tahoma"/>
            <family val="2"/>
            <charset val="238"/>
          </rPr>
          <t xml:space="preserve">
reset września po 18:00</t>
        </r>
      </text>
    </comment>
    <comment ref="DD2" authorId="0" shapeId="0" xr:uid="{00000000-0006-0000-0300-000028000000}">
      <text>
        <r>
          <rPr>
            <b/>
            <sz val="8"/>
            <color indexed="81"/>
            <rFont val="Tahoma"/>
            <family val="2"/>
            <charset val="238"/>
          </rPr>
          <t>wilk:</t>
        </r>
        <r>
          <rPr>
            <sz val="8"/>
            <color indexed="81"/>
            <rFont val="Tahoma"/>
            <family val="2"/>
            <charset val="238"/>
          </rPr>
          <t xml:space="preserve">
brak quizbota 2 czerwca
dodano punkty z zastępczych quizów
dodano punkty z quizu jubileuszowego</t>
        </r>
      </text>
    </comment>
    <comment ref="DG2" authorId="0" shapeId="0" xr:uid="{00000000-0006-0000-0300-000029000000}">
      <text>
        <r>
          <rPr>
            <b/>
            <sz val="8"/>
            <color indexed="81"/>
            <rFont val="Tahoma"/>
            <family val="2"/>
            <charset val="238"/>
          </rPr>
          <t>wilk:</t>
        </r>
        <r>
          <rPr>
            <sz val="8"/>
            <color indexed="81"/>
            <rFont val="Tahoma"/>
            <family val="2"/>
            <charset val="238"/>
          </rPr>
          <t xml:space="preserve">
brak quizbota przez pół dnia 3 września
brak quizbota przez pół dnia 26 września</t>
        </r>
      </text>
    </comment>
    <comment ref="DH2" authorId="0" shapeId="0" xr:uid="{00000000-0006-0000-0300-00002A000000}">
      <text>
        <r>
          <rPr>
            <b/>
            <sz val="8"/>
            <color indexed="81"/>
            <rFont val="Tahoma"/>
            <family val="2"/>
            <charset val="238"/>
          </rPr>
          <t>wilk:</t>
        </r>
        <r>
          <rPr>
            <sz val="8"/>
            <color indexed="81"/>
            <rFont val="Tahoma"/>
            <family val="2"/>
            <charset val="238"/>
          </rPr>
          <t xml:space="preserve">
reset września po 19:00</t>
        </r>
      </text>
    </comment>
    <comment ref="DP2" authorId="0" shapeId="0" xr:uid="{00000000-0006-0000-0300-00002B000000}">
      <text>
        <r>
          <rPr>
            <b/>
            <sz val="8"/>
            <color indexed="81"/>
            <rFont val="Tahoma"/>
            <family val="2"/>
            <charset val="238"/>
          </rPr>
          <t>wilk:</t>
        </r>
        <r>
          <rPr>
            <sz val="8"/>
            <color indexed="81"/>
            <rFont val="Tahoma"/>
            <family val="2"/>
            <charset val="238"/>
          </rPr>
          <t xml:space="preserve">
dodano punkty z quizu jubileuszowego</t>
        </r>
      </text>
    </comment>
    <comment ref="DT2" authorId="0" shapeId="0" xr:uid="{00000000-0006-0000-0300-00002C000000}">
      <text>
        <r>
          <rPr>
            <b/>
            <sz val="8"/>
            <color indexed="81"/>
            <rFont val="Tahoma"/>
            <family val="2"/>
            <charset val="238"/>
          </rPr>
          <t>wilk:</t>
        </r>
        <r>
          <rPr>
            <sz val="8"/>
            <color indexed="81"/>
            <rFont val="Tahoma"/>
            <family val="2"/>
            <charset val="238"/>
          </rPr>
          <t xml:space="preserve">
brak quizbota przez pół dnia 1 października
reset września po 16:50
chwilowy powrót quizbota między 1-2 października
quizbot zastępczy</t>
        </r>
      </text>
    </comment>
    <comment ref="DU2" authorId="0" shapeId="0" xr:uid="{00000000-0006-0000-0300-00002D000000}">
      <text>
        <r>
          <rPr>
            <b/>
            <sz val="8"/>
            <color indexed="81"/>
            <rFont val="Tahoma"/>
            <family val="2"/>
            <charset val="238"/>
          </rPr>
          <t>wilk:</t>
        </r>
        <r>
          <rPr>
            <sz val="8"/>
            <color indexed="81"/>
            <rFont val="Tahoma"/>
            <family val="2"/>
            <charset val="238"/>
          </rPr>
          <t xml:space="preserve">
quizbot zastępczy</t>
        </r>
      </text>
    </comment>
    <comment ref="DV2" authorId="0" shapeId="0" xr:uid="{00000000-0006-0000-0300-00002E000000}">
      <text>
        <r>
          <rPr>
            <b/>
            <sz val="9"/>
            <color indexed="81"/>
            <rFont val="Tahoma"/>
            <family val="2"/>
            <charset val="238"/>
          </rPr>
          <t>wilk: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  <r>
          <rPr>
            <sz val="8"/>
            <color indexed="81"/>
            <rFont val="Tahoma"/>
            <family val="2"/>
            <charset val="238"/>
          </rPr>
          <t>utracono konto z quizbotem</t>
        </r>
      </text>
    </comment>
    <comment ref="DX2" authorId="0" shapeId="0" xr:uid="{00000000-0006-0000-0300-00002F000000}">
      <text>
        <r>
          <rPr>
            <b/>
            <sz val="8"/>
            <color indexed="81"/>
            <rFont val="Tahoma"/>
            <family val="2"/>
            <charset val="238"/>
          </rPr>
          <t>wilk:</t>
        </r>
        <r>
          <rPr>
            <sz val="8"/>
            <color indexed="81"/>
            <rFont val="Tahoma"/>
            <family val="2"/>
            <charset val="238"/>
          </rPr>
          <t xml:space="preserve">
dodano całodniowe punkty z zabawy pokemonowej
dodano punkty z quizu pokemonowego</t>
        </r>
      </text>
    </comment>
    <comment ref="EB2" authorId="0" shapeId="0" xr:uid="{00000000-0006-0000-0300-000030000000}">
      <text>
        <r>
          <rPr>
            <b/>
            <sz val="8"/>
            <color indexed="81"/>
            <rFont val="Tahoma"/>
            <family val="2"/>
            <charset val="238"/>
          </rPr>
          <t>wilk:</t>
        </r>
        <r>
          <rPr>
            <sz val="8"/>
            <color indexed="81"/>
            <rFont val="Tahoma"/>
            <family val="2"/>
            <charset val="238"/>
          </rPr>
          <t xml:space="preserve">
dodano punkty z quizu jubileuszowego</t>
        </r>
      </text>
    </comment>
    <comment ref="EI2" authorId="0" shapeId="0" xr:uid="{00000000-0006-0000-0300-000031000000}">
      <text>
        <r>
          <rPr>
            <b/>
            <sz val="8"/>
            <color indexed="81"/>
            <rFont val="Tahoma"/>
            <family val="2"/>
            <charset val="238"/>
          </rPr>
          <t>wilk:</t>
        </r>
        <r>
          <rPr>
            <sz val="8"/>
            <color indexed="81"/>
            <rFont val="Tahoma"/>
            <family val="2"/>
            <charset val="238"/>
          </rPr>
          <t xml:space="preserve">
reset grudnia po 1:00</t>
        </r>
      </text>
    </comment>
    <comment ref="EN2" authorId="0" shapeId="0" xr:uid="{00000000-0006-0000-0300-000032000000}">
      <text>
        <r>
          <rPr>
            <b/>
            <sz val="8"/>
            <color indexed="81"/>
            <rFont val="Tahoma"/>
            <family val="2"/>
            <charset val="238"/>
          </rPr>
          <t>wilk:</t>
        </r>
        <r>
          <rPr>
            <sz val="8"/>
            <color indexed="81"/>
            <rFont val="Tahoma"/>
            <family val="2"/>
            <charset val="238"/>
          </rPr>
          <t xml:space="preserve">
dodano punkty z quizu jubileuszowego</t>
        </r>
      </text>
    </comment>
    <comment ref="ER2" authorId="0" shapeId="0" xr:uid="{00000000-0006-0000-0300-000033000000}">
      <text>
        <r>
          <rPr>
            <b/>
            <sz val="8"/>
            <color indexed="81"/>
            <rFont val="Tahoma"/>
            <family val="2"/>
            <charset val="238"/>
          </rPr>
          <t>wilk:</t>
        </r>
        <r>
          <rPr>
            <sz val="8"/>
            <color indexed="81"/>
            <rFont val="Tahoma"/>
            <family val="2"/>
            <charset val="238"/>
          </rPr>
          <t xml:space="preserve">
usterka przy przenosinach quizbota - jeden punkt został zaliczony, ale statystyka go nie zarejestrowała</t>
        </r>
      </text>
    </comment>
    <comment ref="EU2" authorId="0" shapeId="0" xr:uid="{00000000-0006-0000-0300-000034000000}">
      <text>
        <r>
          <rPr>
            <b/>
            <sz val="9"/>
            <color indexed="81"/>
            <rFont val="Tahoma"/>
            <family val="2"/>
            <charset val="238"/>
          </rPr>
          <t>wilk: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  <r>
          <rPr>
            <sz val="8"/>
            <color indexed="81"/>
            <rFont val="Tahoma"/>
            <family val="2"/>
            <charset val="238"/>
          </rPr>
          <t>reset grudnia po 1:00</t>
        </r>
      </text>
    </comment>
    <comment ref="EZ2" authorId="0" shapeId="0" xr:uid="{00000000-0006-0000-0300-000035000000}">
      <text>
        <r>
          <rPr>
            <b/>
            <sz val="8"/>
            <color indexed="81"/>
            <rFont val="Tahoma"/>
            <family val="2"/>
            <charset val="238"/>
          </rPr>
          <t>wilk:</t>
        </r>
        <r>
          <rPr>
            <sz val="8"/>
            <color indexed="81"/>
            <rFont val="Tahoma"/>
            <family val="2"/>
            <charset val="238"/>
          </rPr>
          <t xml:space="preserve">
dodano punkty z quizu jubileuszowego</t>
        </r>
      </text>
    </comment>
    <comment ref="FG2" authorId="0" shapeId="0" xr:uid="{00000000-0006-0000-0300-000036000000}">
      <text>
        <r>
          <rPr>
            <b/>
            <sz val="9"/>
            <color indexed="81"/>
            <rFont val="Tahoma"/>
            <family val="2"/>
            <charset val="238"/>
          </rPr>
          <t>wilk: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  <r>
          <rPr>
            <sz val="8"/>
            <color indexed="81"/>
            <rFont val="Tahoma"/>
            <family val="2"/>
            <charset val="238"/>
          </rPr>
          <t>reset grudnia po 1:00</t>
        </r>
      </text>
    </comment>
    <comment ref="FH2" authorId="0" shapeId="0" xr:uid="{00000000-0006-0000-0300-000037000000}">
      <text>
        <r>
          <rPr>
            <b/>
            <sz val="8"/>
            <color indexed="81"/>
            <rFont val="Tahoma"/>
            <family val="2"/>
            <charset val="238"/>
          </rPr>
          <t>wilk:</t>
        </r>
        <r>
          <rPr>
            <sz val="8"/>
            <color indexed="81"/>
            <rFont val="Tahoma"/>
            <family val="2"/>
            <charset val="238"/>
          </rPr>
          <t xml:space="preserve">
dodano całodniowe punkty z zabawy pokemonowej</t>
        </r>
      </text>
    </comment>
    <comment ref="FL2" authorId="0" shapeId="0" xr:uid="{00000000-0006-0000-0300-000038000000}">
      <text>
        <r>
          <rPr>
            <b/>
            <sz val="8"/>
            <color indexed="81"/>
            <rFont val="Tahoma"/>
            <family val="2"/>
            <charset val="238"/>
          </rPr>
          <t>wilk:</t>
        </r>
        <r>
          <rPr>
            <sz val="8"/>
            <color indexed="81"/>
            <rFont val="Tahoma"/>
            <family val="2"/>
            <charset val="238"/>
          </rPr>
          <t xml:space="preserve">
dodano punkty z quizu jubileuszowego</t>
        </r>
      </text>
    </comment>
    <comment ref="FQ2" authorId="0" shapeId="0" xr:uid="{00000000-0006-0000-0300-000039000000}">
      <text>
        <r>
          <rPr>
            <b/>
            <sz val="8"/>
            <color indexed="81"/>
            <rFont val="Tahoma"/>
            <family val="2"/>
            <charset val="238"/>
          </rPr>
          <t>wilk:</t>
        </r>
        <r>
          <rPr>
            <sz val="8"/>
            <color indexed="81"/>
            <rFont val="Tahoma"/>
            <family val="2"/>
            <charset val="238"/>
          </rPr>
          <t xml:space="preserve">
dodano punkty z quizów niepodległościowych</t>
        </r>
      </text>
    </comment>
    <comment ref="FS2" authorId="0" shapeId="0" xr:uid="{00000000-0006-0000-0300-00003A000000}">
      <text>
        <r>
          <rPr>
            <b/>
            <sz val="9"/>
            <color indexed="81"/>
            <rFont val="Tahoma"/>
            <family val="2"/>
            <charset val="238"/>
          </rPr>
          <t>wilk: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  <r>
          <rPr>
            <sz val="8"/>
            <color indexed="81"/>
            <rFont val="Tahoma"/>
            <family val="2"/>
            <charset val="238"/>
          </rPr>
          <t>reset grudnia po 1:00</t>
        </r>
      </text>
    </comment>
    <comment ref="FT2" authorId="0" shapeId="0" xr:uid="{00000000-0006-0000-0300-00003B000000}">
      <text>
        <r>
          <rPr>
            <b/>
            <sz val="8"/>
            <color indexed="81"/>
            <rFont val="Tahoma"/>
            <family val="2"/>
            <charset val="238"/>
          </rPr>
          <t>wilk:</t>
        </r>
        <r>
          <rPr>
            <sz val="8"/>
            <color indexed="81"/>
            <rFont val="Tahoma"/>
            <family val="2"/>
            <charset val="238"/>
          </rPr>
          <t xml:space="preserve">
dodano całodniowe punkty z zabawy pokemonowej
dodano punkty z quizu pokemonowego</t>
        </r>
      </text>
    </comment>
    <comment ref="FX2" authorId="0" shapeId="0" xr:uid="{00000000-0006-0000-0300-00003C000000}">
      <text>
        <r>
          <rPr>
            <b/>
            <sz val="8"/>
            <color indexed="81"/>
            <rFont val="Tahoma"/>
            <family val="2"/>
            <charset val="238"/>
          </rPr>
          <t>wilk:</t>
        </r>
        <r>
          <rPr>
            <sz val="8"/>
            <color indexed="81"/>
            <rFont val="Tahoma"/>
            <family val="2"/>
            <charset val="238"/>
          </rPr>
          <t xml:space="preserve">
dodano punkty z quizu jubileuszowego</t>
        </r>
      </text>
    </comment>
    <comment ref="GF2" authorId="0" shapeId="0" xr:uid="{00000000-0006-0000-0300-00003D000000}">
      <text>
        <r>
          <rPr>
            <b/>
            <sz val="8"/>
            <color indexed="81"/>
            <rFont val="Tahoma"/>
            <family val="2"/>
            <charset val="238"/>
          </rPr>
          <t>wilk:</t>
        </r>
        <r>
          <rPr>
            <sz val="8"/>
            <color indexed="81"/>
            <rFont val="Tahoma"/>
            <family val="2"/>
            <charset val="238"/>
          </rPr>
          <t xml:space="preserve">
dodano całodniowe punkty z zabawy pokemonowej</t>
        </r>
      </text>
    </comment>
    <comment ref="GK2" authorId="1" shapeId="0" xr:uid="{00000000-0006-0000-0300-00003E000000}">
      <text>
        <r>
          <rPr>
            <b/>
            <sz val="9"/>
            <color indexed="81"/>
            <rFont val="Tahoma"/>
            <family val="2"/>
            <charset val="238"/>
          </rPr>
          <t>wilk: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  <r>
          <rPr>
            <sz val="8"/>
            <color indexed="81"/>
            <rFont val="Tahoma"/>
            <family val="2"/>
            <charset val="238"/>
          </rPr>
          <t>reset czerwca po 18:40</t>
        </r>
      </text>
    </comment>
    <comment ref="GM2" authorId="0" shapeId="0" xr:uid="{00000000-0006-0000-0300-00003F000000}">
      <text>
        <r>
          <rPr>
            <b/>
            <sz val="9"/>
            <color indexed="81"/>
            <rFont val="Tahoma"/>
            <family val="2"/>
            <charset val="238"/>
          </rPr>
          <t>wilk: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  <r>
          <rPr>
            <sz val="8"/>
            <color indexed="81"/>
            <rFont val="Tahoma"/>
            <family val="2"/>
            <charset val="238"/>
          </rPr>
          <t>reset sierpnia po 2:00</t>
        </r>
      </text>
    </comment>
    <comment ref="GN2" authorId="0" shapeId="0" xr:uid="{00000000-0006-0000-0300-000040000000}">
      <text>
        <r>
          <rPr>
            <b/>
            <sz val="9"/>
            <color indexed="81"/>
            <rFont val="Tahoma"/>
            <family val="2"/>
            <charset val="238"/>
          </rPr>
          <t>wilk: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  <r>
          <rPr>
            <sz val="8"/>
            <color indexed="81"/>
            <rFont val="Tahoma"/>
            <family val="2"/>
            <charset val="238"/>
          </rPr>
          <t>reset września po 15:30</t>
        </r>
      </text>
    </comment>
    <comment ref="GP2" authorId="0" shapeId="0" xr:uid="{00000000-0006-0000-0300-000041000000}">
      <text>
        <r>
          <rPr>
            <b/>
            <sz val="9"/>
            <color indexed="81"/>
            <rFont val="Tahoma"/>
            <family val="2"/>
            <charset val="238"/>
          </rPr>
          <t>wilk: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  <r>
          <rPr>
            <sz val="8"/>
            <color indexed="81"/>
            <rFont val="Tahoma"/>
            <family val="2"/>
            <charset val="238"/>
          </rPr>
          <t>reset listopada po 8:20</t>
        </r>
      </text>
    </comment>
    <comment ref="GQ2" authorId="0" shapeId="0" xr:uid="{00000000-0006-0000-0300-000042000000}">
      <text>
        <r>
          <rPr>
            <b/>
            <sz val="9"/>
            <color indexed="81"/>
            <rFont val="Tahoma"/>
            <family val="2"/>
            <charset val="238"/>
          </rPr>
          <t>wilk: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  <r>
          <rPr>
            <sz val="8"/>
            <color indexed="81"/>
            <rFont val="Tahoma"/>
            <family val="2"/>
            <charset val="238"/>
          </rPr>
          <t>reset grudnia po 3:00</t>
        </r>
      </text>
    </comment>
    <comment ref="GR2" authorId="0" shapeId="0" xr:uid="{026BF4BB-5C99-4743-8503-D84343AB820E}">
      <text>
        <r>
          <rPr>
            <b/>
            <sz val="8"/>
            <color indexed="81"/>
            <rFont val="Tahoma"/>
            <family val="2"/>
            <charset val="238"/>
          </rPr>
          <t>wilk:</t>
        </r>
        <r>
          <rPr>
            <sz val="8"/>
            <color indexed="81"/>
            <rFont val="Tahoma"/>
            <family val="2"/>
            <charset val="238"/>
          </rPr>
          <t xml:space="preserve">
dodano całodniowe punkty z zabawy pokemonowej</t>
        </r>
      </text>
    </comment>
    <comment ref="GV2" authorId="0" shapeId="0" xr:uid="{9D0A082B-751A-416C-B62A-06C1D8C935D4}">
      <text>
        <r>
          <rPr>
            <b/>
            <sz val="8"/>
            <color indexed="81"/>
            <rFont val="Tahoma"/>
            <family val="2"/>
            <charset val="238"/>
          </rPr>
          <t>wilk:</t>
        </r>
        <r>
          <rPr>
            <sz val="8"/>
            <color indexed="81"/>
            <rFont val="Tahoma"/>
            <family val="2"/>
            <charset val="238"/>
          </rPr>
          <t xml:space="preserve">
dodano punkty z quizu jubileuszowego</t>
        </r>
      </text>
    </comment>
    <comment ref="HH2" authorId="0" shapeId="0" xr:uid="{C77594D8-741F-4968-AA8F-9A74DC99A4F2}">
      <text>
        <r>
          <rPr>
            <b/>
            <sz val="8"/>
            <color indexed="81"/>
            <rFont val="Tahoma"/>
            <family val="2"/>
            <charset val="238"/>
          </rPr>
          <t>wilk:</t>
        </r>
        <r>
          <rPr>
            <sz val="8"/>
            <color indexed="81"/>
            <rFont val="Tahoma"/>
            <family val="2"/>
            <charset val="238"/>
          </rPr>
          <t xml:space="preserve">
dodano punkty z quizu jubileuszowego</t>
        </r>
      </text>
    </comment>
    <comment ref="HT2" authorId="0" shapeId="0" xr:uid="{AD4BCBA3-9A3E-44CA-A101-7AF3B2648487}">
      <text>
        <r>
          <rPr>
            <b/>
            <sz val="8"/>
            <color indexed="81"/>
            <rFont val="Tahoma"/>
            <family val="2"/>
            <charset val="238"/>
          </rPr>
          <t>wilk:</t>
        </r>
        <r>
          <rPr>
            <sz val="8"/>
            <color indexed="81"/>
            <rFont val="Tahoma"/>
            <family val="2"/>
            <charset val="238"/>
          </rPr>
          <t xml:space="preserve">
dodano punkty z quizu jubileuszowego</t>
        </r>
      </text>
    </comment>
    <comment ref="IF2" authorId="0" shapeId="0" xr:uid="{9C6B316A-095A-4D69-ADEE-8C0B60E5D665}">
      <text>
        <r>
          <rPr>
            <b/>
            <sz val="8"/>
            <color indexed="81"/>
            <rFont val="Tahoma"/>
            <family val="2"/>
            <charset val="238"/>
          </rPr>
          <t>wilk:</t>
        </r>
        <r>
          <rPr>
            <sz val="8"/>
            <color indexed="81"/>
            <rFont val="Tahoma"/>
            <family val="2"/>
            <charset val="238"/>
          </rPr>
          <t xml:space="preserve">
dodano punkty z quizu jubileuszowego</t>
        </r>
      </text>
    </comment>
    <comment ref="IR2" authorId="0" shapeId="0" xr:uid="{35FB5E1E-D35C-4296-8409-E299D7805C52}">
      <text>
        <r>
          <rPr>
            <b/>
            <sz val="8"/>
            <color indexed="81"/>
            <rFont val="Tahoma"/>
            <family val="2"/>
            <charset val="238"/>
          </rPr>
          <t>wilk:</t>
        </r>
        <r>
          <rPr>
            <sz val="8"/>
            <color indexed="81"/>
            <rFont val="Tahoma"/>
            <family val="2"/>
            <charset val="238"/>
          </rPr>
          <t xml:space="preserve">
dodano punkty z quizu jubileuszowego</t>
        </r>
      </text>
    </comment>
    <comment ref="A5" authorId="0" shapeId="0" xr:uid="{00000000-0006-0000-0300-000043000000}">
      <text>
        <r>
          <rPr>
            <b/>
            <sz val="8"/>
            <color indexed="81"/>
            <rFont val="Tahoma"/>
            <family val="2"/>
            <charset val="238"/>
          </rPr>
          <t>wilk:</t>
        </r>
        <r>
          <rPr>
            <sz val="8"/>
            <color indexed="81"/>
            <rFont val="Tahoma"/>
            <family val="2"/>
            <charset val="238"/>
          </rPr>
          <t xml:space="preserve">
w stosunku do Top10 z danego miesiąca</t>
        </r>
      </text>
    </comment>
    <comment ref="A6" authorId="0" shapeId="0" xr:uid="{00000000-0006-0000-0300-000044000000}">
      <text>
        <r>
          <rPr>
            <b/>
            <sz val="8"/>
            <color indexed="81"/>
            <rFont val="Tahoma"/>
            <family val="2"/>
            <charset val="238"/>
          </rPr>
          <t>wilk:</t>
        </r>
        <r>
          <rPr>
            <sz val="8"/>
            <color indexed="81"/>
            <rFont val="Tahoma"/>
            <family val="2"/>
            <charset val="238"/>
          </rPr>
          <t xml:space="preserve">
w stosunku do wszystkich punktów z danego miesiąca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wilk</author>
  </authors>
  <commentList>
    <comment ref="H1" authorId="0" shapeId="0" xr:uid="{00000000-0006-0000-0400-000001000000}">
      <text>
        <r>
          <rPr>
            <b/>
            <sz val="9"/>
            <color indexed="81"/>
            <rFont val="Tahoma"/>
            <family val="2"/>
            <charset val="238"/>
          </rPr>
          <t>wilk:</t>
        </r>
        <r>
          <rPr>
            <sz val="9"/>
            <color indexed="81"/>
            <rFont val="Tahoma"/>
            <family val="2"/>
            <charset val="238"/>
          </rPr>
          <t xml:space="preserve">
Zawiera niekompletne wyniki.</t>
        </r>
      </text>
    </comment>
    <comment ref="I1" authorId="0" shapeId="0" xr:uid="{00000000-0006-0000-0400-000002000000}">
      <text>
        <r>
          <rPr>
            <b/>
            <sz val="9"/>
            <color indexed="81"/>
            <rFont val="Tahoma"/>
            <family val="2"/>
            <charset val="238"/>
          </rPr>
          <t>wilk:</t>
        </r>
        <r>
          <rPr>
            <sz val="9"/>
            <color indexed="81"/>
            <rFont val="Tahoma"/>
            <family val="2"/>
            <charset val="238"/>
          </rPr>
          <t xml:space="preserve">
Zawiera niekompletne wyniki.</t>
        </r>
      </text>
    </comment>
    <comment ref="AB1" authorId="0" shapeId="0" xr:uid="{BE06A8B7-1293-4D2B-9DC3-302D2D5BFE40}">
      <text>
        <r>
          <rPr>
            <b/>
            <sz val="9"/>
            <color indexed="81"/>
            <rFont val="Tahoma"/>
            <family val="2"/>
            <charset val="238"/>
          </rPr>
          <t>wilk:</t>
        </r>
        <r>
          <rPr>
            <sz val="9"/>
            <color indexed="81"/>
            <rFont val="Tahoma"/>
            <family val="2"/>
            <charset val="238"/>
          </rPr>
          <t xml:space="preserve">
Bieżący rok.</t>
        </r>
      </text>
    </comment>
    <comment ref="B14" authorId="0" shapeId="0" xr:uid="{00000000-0006-0000-0400-000004000000}">
      <text>
        <r>
          <rPr>
            <b/>
            <sz val="9"/>
            <color indexed="81"/>
            <rFont val="Tahoma"/>
            <family val="2"/>
            <charset val="238"/>
          </rPr>
          <t>wilk:</t>
        </r>
        <r>
          <rPr>
            <sz val="9"/>
            <color indexed="81"/>
            <rFont val="Tahoma"/>
            <family val="2"/>
            <charset val="238"/>
          </rPr>
          <t xml:space="preserve">
Najlepszy wynik miesięczny.</t>
        </r>
      </text>
    </comment>
    <comment ref="B15" authorId="0" shapeId="0" xr:uid="{00000000-0006-0000-0400-000005000000}">
      <text>
        <r>
          <rPr>
            <b/>
            <sz val="9"/>
            <color indexed="81"/>
            <rFont val="Tahoma"/>
            <family val="2"/>
            <charset val="238"/>
          </rPr>
          <t>wilk:</t>
        </r>
        <r>
          <rPr>
            <sz val="9"/>
            <color indexed="81"/>
            <rFont val="Tahoma"/>
            <family val="2"/>
            <charset val="238"/>
          </rPr>
          <t xml:space="preserve">
Unikatowi gracze.</t>
        </r>
      </text>
    </comment>
    <comment ref="B16" authorId="0" shapeId="0" xr:uid="{00000000-0006-0000-0400-000006000000}">
      <text>
        <r>
          <rPr>
            <b/>
            <sz val="9"/>
            <color indexed="81"/>
            <rFont val="Tahoma"/>
            <family val="2"/>
            <charset val="238"/>
          </rPr>
          <t>wilk:</t>
        </r>
        <r>
          <rPr>
            <sz val="9"/>
            <color indexed="81"/>
            <rFont val="Tahoma"/>
            <family val="2"/>
            <charset val="238"/>
          </rPr>
          <t xml:space="preserve">
Unikatowi zwycięzcy.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wilk</author>
    <author>Wilk</author>
  </authors>
  <commentList>
    <comment ref="L2" authorId="0" shapeId="0" xr:uid="{00000000-0006-0000-0500-000001000000}">
      <text>
        <r>
          <rPr>
            <b/>
            <sz val="8"/>
            <color indexed="81"/>
            <rFont val="Tahoma"/>
            <family val="2"/>
            <charset val="238"/>
          </rPr>
          <t>wilk:</t>
        </r>
        <r>
          <rPr>
            <sz val="8"/>
            <color indexed="81"/>
            <rFont val="Tahoma"/>
            <family val="2"/>
            <charset val="238"/>
          </rPr>
          <t xml:space="preserve">
brak wyników spoza Top10</t>
        </r>
      </text>
    </comment>
    <comment ref="M2" authorId="0" shapeId="0" xr:uid="{00000000-0006-0000-0500-000002000000}">
      <text>
        <r>
          <rPr>
            <b/>
            <sz val="8"/>
            <color indexed="81"/>
            <rFont val="Tahoma"/>
            <family val="2"/>
            <charset val="238"/>
          </rPr>
          <t>wilk:</t>
        </r>
        <r>
          <rPr>
            <sz val="8"/>
            <color indexed="81"/>
            <rFont val="Tahoma"/>
            <family val="2"/>
            <charset val="238"/>
          </rPr>
          <t xml:space="preserve">
brak wyników spoza Top10</t>
        </r>
      </text>
    </comment>
    <comment ref="N2" authorId="0" shapeId="0" xr:uid="{00000000-0006-0000-0500-000003000000}">
      <text>
        <r>
          <rPr>
            <b/>
            <sz val="8"/>
            <color indexed="81"/>
            <rFont val="Tahoma"/>
            <family val="2"/>
            <charset val="238"/>
          </rPr>
          <t>wilk:</t>
        </r>
        <r>
          <rPr>
            <sz val="8"/>
            <color indexed="81"/>
            <rFont val="Tahoma"/>
            <family val="2"/>
            <charset val="238"/>
          </rPr>
          <t xml:space="preserve">
brak wyników spoza Top10</t>
        </r>
      </text>
    </comment>
    <comment ref="O2" authorId="0" shapeId="0" xr:uid="{00000000-0006-0000-0500-000004000000}">
      <text>
        <r>
          <rPr>
            <b/>
            <sz val="8"/>
            <color indexed="81"/>
            <rFont val="Tahoma"/>
            <family val="2"/>
            <charset val="238"/>
          </rPr>
          <t>wilk:</t>
        </r>
        <r>
          <rPr>
            <sz val="8"/>
            <color indexed="81"/>
            <rFont val="Tahoma"/>
            <family val="2"/>
            <charset val="238"/>
          </rPr>
          <t xml:space="preserve">
brak wyników spoza Top10</t>
        </r>
      </text>
    </comment>
    <comment ref="P2" authorId="0" shapeId="0" xr:uid="{00000000-0006-0000-0500-000005000000}">
      <text>
        <r>
          <rPr>
            <b/>
            <sz val="8"/>
            <color indexed="81"/>
            <rFont val="Tahoma"/>
            <family val="2"/>
            <charset val="238"/>
          </rPr>
          <t>wilk:</t>
        </r>
        <r>
          <rPr>
            <sz val="8"/>
            <color indexed="81"/>
            <rFont val="Tahoma"/>
            <family val="2"/>
            <charset val="238"/>
          </rPr>
          <t xml:space="preserve">
brak wyników spoza Top10</t>
        </r>
      </text>
    </comment>
    <comment ref="R2" authorId="0" shapeId="0" xr:uid="{00000000-0006-0000-0500-000006000000}">
      <text>
        <r>
          <rPr>
            <b/>
            <sz val="8"/>
            <color indexed="81"/>
            <rFont val="Tahoma"/>
            <family val="2"/>
            <charset val="238"/>
          </rPr>
          <t>wilk:</t>
        </r>
        <r>
          <rPr>
            <sz val="8"/>
            <color indexed="81"/>
            <rFont val="Tahoma"/>
            <family val="2"/>
            <charset val="238"/>
          </rPr>
          <t xml:space="preserve">
reset listopada po 6:40, 2 grudnia</t>
        </r>
      </text>
    </comment>
    <comment ref="T2" authorId="0" shapeId="0" xr:uid="{00000000-0006-0000-0500-000007000000}">
      <text>
        <r>
          <rPr>
            <b/>
            <sz val="8"/>
            <color indexed="81"/>
            <rFont val="Tahoma"/>
            <family val="2"/>
            <charset val="238"/>
          </rPr>
          <t>wilk:</t>
        </r>
        <r>
          <rPr>
            <sz val="8"/>
            <color indexed="81"/>
            <rFont val="Tahoma"/>
            <family val="2"/>
            <charset val="238"/>
          </rPr>
          <t xml:space="preserve">
brak wyników spoza Top10
reset stycznia po 8:20</t>
        </r>
      </text>
    </comment>
    <comment ref="U2" authorId="0" shapeId="0" xr:uid="{00000000-0006-0000-0500-000008000000}">
      <text>
        <r>
          <rPr>
            <b/>
            <sz val="8"/>
            <color indexed="81"/>
            <rFont val="Tahoma"/>
            <family val="2"/>
            <charset val="238"/>
          </rPr>
          <t>wilk:</t>
        </r>
        <r>
          <rPr>
            <sz val="8"/>
            <color indexed="81"/>
            <rFont val="Tahoma"/>
            <family val="2"/>
            <charset val="238"/>
          </rPr>
          <t xml:space="preserve">
brak wyników spoza Top10
reset lutego po 8:10</t>
        </r>
      </text>
    </comment>
    <comment ref="V2" authorId="0" shapeId="0" xr:uid="{00000000-0006-0000-0500-000009000000}">
      <text>
        <r>
          <rPr>
            <b/>
            <sz val="8"/>
            <color indexed="81"/>
            <rFont val="Tahoma"/>
            <family val="2"/>
            <charset val="238"/>
          </rPr>
          <t>wilk:</t>
        </r>
        <r>
          <rPr>
            <sz val="8"/>
            <color indexed="81"/>
            <rFont val="Tahoma"/>
            <family val="2"/>
            <charset val="238"/>
          </rPr>
          <t xml:space="preserve">
brak wyników spoza Top10</t>
        </r>
      </text>
    </comment>
    <comment ref="W2" authorId="0" shapeId="0" xr:uid="{00000000-0006-0000-0500-00000A000000}">
      <text>
        <r>
          <rPr>
            <b/>
            <sz val="8"/>
            <color indexed="81"/>
            <rFont val="Tahoma"/>
            <family val="2"/>
            <charset val="238"/>
          </rPr>
          <t>wilk:</t>
        </r>
        <r>
          <rPr>
            <sz val="8"/>
            <color indexed="81"/>
            <rFont val="Tahoma"/>
            <family val="2"/>
            <charset val="238"/>
          </rPr>
          <t xml:space="preserve">
brak wyników spoza Top10</t>
        </r>
      </text>
    </comment>
    <comment ref="X2" authorId="0" shapeId="0" xr:uid="{00000000-0006-0000-0500-00000B000000}">
      <text>
        <r>
          <rPr>
            <b/>
            <sz val="8"/>
            <color indexed="81"/>
            <rFont val="Tahoma"/>
            <family val="2"/>
            <charset val="238"/>
          </rPr>
          <t>wilk:</t>
        </r>
        <r>
          <rPr>
            <sz val="8"/>
            <color indexed="81"/>
            <rFont val="Tahoma"/>
            <family val="2"/>
            <charset val="238"/>
          </rPr>
          <t xml:space="preserve">
brak wyników spoza Top10</t>
        </r>
      </text>
    </comment>
    <comment ref="AB2" authorId="0" shapeId="0" xr:uid="{00000000-0006-0000-0500-00000C000000}">
      <text>
        <r>
          <rPr>
            <b/>
            <sz val="8"/>
            <color indexed="81"/>
            <rFont val="Tahoma"/>
            <family val="2"/>
            <charset val="238"/>
          </rPr>
          <t>wilk:</t>
        </r>
        <r>
          <rPr>
            <sz val="8"/>
            <color indexed="81"/>
            <rFont val="Tahoma"/>
            <family val="2"/>
            <charset val="238"/>
          </rPr>
          <t xml:space="preserve">
dodano punkty z zastępczego quizu</t>
        </r>
      </text>
    </comment>
    <comment ref="AG2" authorId="0" shapeId="0" xr:uid="{00000000-0006-0000-0500-00000D000000}">
      <text>
        <r>
          <rPr>
            <b/>
            <sz val="8"/>
            <color indexed="81"/>
            <rFont val="Tahoma"/>
            <family val="2"/>
            <charset val="238"/>
          </rPr>
          <t>wilk:</t>
        </r>
        <r>
          <rPr>
            <sz val="8"/>
            <color indexed="81"/>
            <rFont val="Tahoma"/>
            <family val="2"/>
            <charset val="238"/>
          </rPr>
          <t xml:space="preserve">
reset lutego po 1:30</t>
        </r>
      </text>
    </comment>
    <comment ref="AH2" authorId="0" shapeId="0" xr:uid="{00000000-0006-0000-0500-00000E000000}">
      <text>
        <r>
          <rPr>
            <b/>
            <sz val="8"/>
            <color indexed="81"/>
            <rFont val="Tahoma"/>
            <family val="2"/>
            <charset val="238"/>
          </rPr>
          <t>wilk:</t>
        </r>
        <r>
          <rPr>
            <sz val="8"/>
            <color indexed="81"/>
            <rFont val="Tahoma"/>
            <family val="2"/>
            <charset val="238"/>
          </rPr>
          <t xml:space="preserve">
reset kwietnia po 17:30, 30 kwietnia</t>
        </r>
      </text>
    </comment>
    <comment ref="AI2" authorId="0" shapeId="0" xr:uid="{00000000-0006-0000-0500-00000F000000}">
      <text>
        <r>
          <rPr>
            <b/>
            <sz val="8"/>
            <color indexed="81"/>
            <rFont val="Tahoma"/>
            <family val="2"/>
            <charset val="238"/>
          </rPr>
          <t>wilk:</t>
        </r>
        <r>
          <rPr>
            <sz val="8"/>
            <color indexed="81"/>
            <rFont val="Tahoma"/>
            <family val="2"/>
            <charset val="238"/>
          </rPr>
          <t xml:space="preserve">
dodano punkty z zastępczego quizu
reset maja po 2:00, 18 maja</t>
        </r>
      </text>
    </comment>
    <comment ref="AJ2" authorId="0" shapeId="0" xr:uid="{00000000-0006-0000-0500-000010000000}">
      <text>
        <r>
          <rPr>
            <b/>
            <sz val="8"/>
            <color indexed="81"/>
            <rFont val="Tahoma"/>
            <family val="2"/>
            <charset val="238"/>
          </rPr>
          <t>wilk:</t>
        </r>
        <r>
          <rPr>
            <sz val="8"/>
            <color indexed="81"/>
            <rFont val="Tahoma"/>
            <family val="2"/>
            <charset val="238"/>
          </rPr>
          <t xml:space="preserve">
dodano punkty z quizu jubileuszowego</t>
        </r>
      </text>
    </comment>
    <comment ref="AU2" authorId="0" shapeId="0" xr:uid="{00000000-0006-0000-0500-000011000000}">
      <text>
        <r>
          <rPr>
            <b/>
            <sz val="8"/>
            <color indexed="81"/>
            <rFont val="Tahoma"/>
            <family val="2"/>
            <charset val="238"/>
          </rPr>
          <t>wilk:</t>
        </r>
        <r>
          <rPr>
            <sz val="8"/>
            <color indexed="81"/>
            <rFont val="Tahoma"/>
            <family val="2"/>
            <charset val="238"/>
          </rPr>
          <t xml:space="preserve">
dodano punkty z zastępczego quizbota</t>
        </r>
      </text>
    </comment>
    <comment ref="AV2" authorId="0" shapeId="0" xr:uid="{00000000-0006-0000-0500-000012000000}">
      <text>
        <r>
          <rPr>
            <b/>
            <sz val="8"/>
            <color indexed="81"/>
            <rFont val="Tahoma"/>
            <family val="2"/>
            <charset val="238"/>
          </rPr>
          <t>wilk:</t>
        </r>
        <r>
          <rPr>
            <sz val="8"/>
            <color indexed="81"/>
            <rFont val="Tahoma"/>
            <family val="2"/>
            <charset val="238"/>
          </rPr>
          <t xml:space="preserve">
dodano punkty z quizu jubileuszowego</t>
        </r>
      </text>
    </comment>
    <comment ref="BE2" authorId="0" shapeId="0" xr:uid="{00000000-0006-0000-0500-000013000000}">
      <text>
        <r>
          <rPr>
            <b/>
            <sz val="8"/>
            <color indexed="81"/>
            <rFont val="Tahoma"/>
            <family val="2"/>
            <charset val="238"/>
          </rPr>
          <t>wilk:</t>
        </r>
        <r>
          <rPr>
            <sz val="8"/>
            <color indexed="81"/>
            <rFont val="Tahoma"/>
            <family val="2"/>
            <charset val="238"/>
          </rPr>
          <t xml:space="preserve">
reset lutego po 1:00</t>
        </r>
      </text>
    </comment>
    <comment ref="BH2" authorId="0" shapeId="0" xr:uid="{00000000-0006-0000-0500-000014000000}">
      <text>
        <r>
          <rPr>
            <b/>
            <sz val="8"/>
            <color indexed="81"/>
            <rFont val="Tahoma"/>
            <family val="2"/>
            <charset val="238"/>
          </rPr>
          <t>wilk:</t>
        </r>
        <r>
          <rPr>
            <sz val="8"/>
            <color indexed="81"/>
            <rFont val="Tahoma"/>
            <family val="2"/>
            <charset val="238"/>
          </rPr>
          <t xml:space="preserve">
dodano punkty z quizu jubileuszowego</t>
        </r>
      </text>
    </comment>
    <comment ref="BJ2" authorId="0" shapeId="0" xr:uid="{00000000-0006-0000-0500-000015000000}">
      <text>
        <r>
          <rPr>
            <b/>
            <sz val="8"/>
            <color indexed="81"/>
            <rFont val="Tahoma"/>
            <family val="2"/>
            <charset val="238"/>
          </rPr>
          <t>wilk:</t>
        </r>
        <r>
          <rPr>
            <sz val="8"/>
            <color indexed="81"/>
            <rFont val="Tahoma"/>
            <family val="2"/>
            <charset val="238"/>
          </rPr>
          <t xml:space="preserve">
reset lipca po 1:00</t>
        </r>
      </text>
    </comment>
    <comment ref="BK2" authorId="0" shapeId="0" xr:uid="{00000000-0006-0000-0500-000016000000}">
      <text>
        <r>
          <rPr>
            <b/>
            <sz val="8"/>
            <color indexed="81"/>
            <rFont val="Tahoma"/>
            <family val="2"/>
            <charset val="238"/>
          </rPr>
          <t>wilk:</t>
        </r>
        <r>
          <rPr>
            <sz val="8"/>
            <color indexed="81"/>
            <rFont val="Tahoma"/>
            <family val="2"/>
            <charset val="238"/>
          </rPr>
          <t xml:space="preserve">
reset sierpnia po 1:00</t>
        </r>
      </text>
    </comment>
    <comment ref="BL2" authorId="0" shapeId="0" xr:uid="{00000000-0006-0000-0500-000017000000}">
      <text>
        <r>
          <rPr>
            <b/>
            <sz val="8"/>
            <color indexed="81"/>
            <rFont val="Tahoma"/>
            <family val="2"/>
            <charset val="238"/>
          </rPr>
          <t>wilk:</t>
        </r>
        <r>
          <rPr>
            <sz val="8"/>
            <color indexed="81"/>
            <rFont val="Tahoma"/>
            <family val="2"/>
            <charset val="238"/>
          </rPr>
          <t xml:space="preserve">
reset września po 1:00</t>
        </r>
      </text>
    </comment>
    <comment ref="BM2" authorId="0" shapeId="0" xr:uid="{00000000-0006-0000-0500-000018000000}">
      <text>
        <r>
          <rPr>
            <b/>
            <sz val="8"/>
            <color indexed="81"/>
            <rFont val="Tahoma"/>
            <family val="2"/>
            <charset val="238"/>
          </rPr>
          <t>wilk:</t>
        </r>
        <r>
          <rPr>
            <sz val="8"/>
            <color indexed="81"/>
            <rFont val="Tahoma"/>
            <family val="2"/>
            <charset val="238"/>
          </rPr>
          <t xml:space="preserve">
reset października po 14:20</t>
        </r>
      </text>
    </comment>
    <comment ref="BO2" authorId="0" shapeId="0" xr:uid="{00000000-0006-0000-0500-000019000000}">
      <text>
        <r>
          <rPr>
            <b/>
            <sz val="8"/>
            <color indexed="81"/>
            <rFont val="Tahoma"/>
            <family val="2"/>
            <charset val="238"/>
          </rPr>
          <t>wilk:</t>
        </r>
        <r>
          <rPr>
            <sz val="8"/>
            <color indexed="81"/>
            <rFont val="Tahoma"/>
            <family val="2"/>
            <charset val="238"/>
          </rPr>
          <t xml:space="preserve">
reset grudnia po 15:20</t>
        </r>
      </text>
    </comment>
    <comment ref="BT2" authorId="0" shapeId="0" xr:uid="{00000000-0006-0000-0500-00001A000000}">
      <text>
        <r>
          <rPr>
            <b/>
            <sz val="8"/>
            <color indexed="81"/>
            <rFont val="Tahoma"/>
            <family val="2"/>
            <charset val="238"/>
          </rPr>
          <t>wilk:</t>
        </r>
        <r>
          <rPr>
            <sz val="8"/>
            <color indexed="81"/>
            <rFont val="Tahoma"/>
            <family val="2"/>
            <charset val="238"/>
          </rPr>
          <t xml:space="preserve">
reset maja po 12:10
dodano punkty z quizu jubileuszowego</t>
        </r>
      </text>
    </comment>
    <comment ref="BW2" authorId="0" shapeId="0" xr:uid="{00000000-0006-0000-0500-00001B000000}">
      <text>
        <r>
          <rPr>
            <b/>
            <sz val="8"/>
            <color indexed="81"/>
            <rFont val="Tahoma"/>
            <family val="2"/>
            <charset val="238"/>
          </rPr>
          <t>wilk:</t>
        </r>
        <r>
          <rPr>
            <sz val="8"/>
            <color indexed="81"/>
            <rFont val="Tahoma"/>
            <family val="2"/>
            <charset val="238"/>
          </rPr>
          <t xml:space="preserve">
brak quizbota od 9 września
chwilowy powrót quizbota między 13-15 września</t>
        </r>
      </text>
    </comment>
    <comment ref="BX2" authorId="0" shapeId="0" xr:uid="{00000000-0006-0000-0500-00001C000000}">
      <text>
        <r>
          <rPr>
            <b/>
            <sz val="8"/>
            <color indexed="81"/>
            <rFont val="Tahoma"/>
            <family val="2"/>
            <charset val="238"/>
          </rPr>
          <t>wilk:</t>
        </r>
        <r>
          <rPr>
            <sz val="8"/>
            <color indexed="81"/>
            <rFont val="Tahoma"/>
            <family val="2"/>
            <charset val="238"/>
          </rPr>
          <t xml:space="preserve">
brak quizbota do 22 października
reset września po 22:20, 22 października</t>
        </r>
      </text>
    </comment>
    <comment ref="BZ2" authorId="0" shapeId="0" xr:uid="{00000000-0006-0000-0500-00001D000000}">
      <text>
        <r>
          <rPr>
            <b/>
            <sz val="8"/>
            <color indexed="81"/>
            <rFont val="Tahoma"/>
            <family val="2"/>
            <charset val="238"/>
          </rPr>
          <t>wilk:</t>
        </r>
        <r>
          <rPr>
            <sz val="8"/>
            <color indexed="81"/>
            <rFont val="Tahoma"/>
            <family val="2"/>
            <charset val="238"/>
          </rPr>
          <t xml:space="preserve">
reset listopada po 16:40</t>
        </r>
      </text>
    </comment>
    <comment ref="CA2" authorId="0" shapeId="0" xr:uid="{00000000-0006-0000-0500-00001E000000}">
      <text>
        <r>
          <rPr>
            <b/>
            <sz val="8"/>
            <color indexed="81"/>
            <rFont val="Tahoma"/>
            <family val="2"/>
            <charset val="238"/>
          </rPr>
          <t>wilk:</t>
        </r>
        <r>
          <rPr>
            <sz val="8"/>
            <color indexed="81"/>
            <rFont val="Tahoma"/>
            <family val="2"/>
            <charset val="238"/>
          </rPr>
          <t xml:space="preserve">
reset grudnia po 1:00</t>
        </r>
      </text>
    </comment>
    <comment ref="CD2" authorId="0" shapeId="0" xr:uid="{00000000-0006-0000-0500-00001F000000}">
      <text>
        <r>
          <rPr>
            <b/>
            <sz val="8"/>
            <color indexed="81"/>
            <rFont val="Tahoma"/>
            <family val="2"/>
            <charset val="238"/>
          </rPr>
          <t>wilk:</t>
        </r>
        <r>
          <rPr>
            <sz val="8"/>
            <color indexed="81"/>
            <rFont val="Tahoma"/>
            <family val="2"/>
            <charset val="238"/>
          </rPr>
          <t xml:space="preserve">
punkty do 6 maja</t>
        </r>
      </text>
    </comment>
    <comment ref="CE2" authorId="0" shapeId="0" xr:uid="{00000000-0006-0000-0500-000020000000}">
      <text>
        <r>
          <rPr>
            <b/>
            <sz val="8"/>
            <color indexed="81"/>
            <rFont val="Tahoma"/>
            <family val="2"/>
            <charset val="238"/>
          </rPr>
          <t>wilk:</t>
        </r>
        <r>
          <rPr>
            <sz val="8"/>
            <color indexed="81"/>
            <rFont val="Tahoma"/>
            <family val="2"/>
            <charset val="238"/>
          </rPr>
          <t xml:space="preserve">
punkty od 7 maja
reset kwietnia 7 maja</t>
        </r>
      </text>
    </comment>
    <comment ref="CF2" authorId="0" shapeId="0" xr:uid="{00000000-0006-0000-0500-000021000000}">
      <text>
        <r>
          <rPr>
            <b/>
            <sz val="8"/>
            <color indexed="81"/>
            <rFont val="Tahoma"/>
            <family val="2"/>
            <charset val="238"/>
          </rPr>
          <t>wilk:</t>
        </r>
        <r>
          <rPr>
            <sz val="8"/>
            <color indexed="81"/>
            <rFont val="Tahoma"/>
            <family val="2"/>
            <charset val="238"/>
          </rPr>
          <t xml:space="preserve">
reset maja po 15:00
dodano punkty z quizu jubileuszowego</t>
        </r>
      </text>
    </comment>
    <comment ref="CM2" authorId="0" shapeId="0" xr:uid="{00000000-0006-0000-0500-000022000000}">
      <text>
        <r>
          <rPr>
            <b/>
            <sz val="8"/>
            <color indexed="81"/>
            <rFont val="Tahoma"/>
            <family val="2"/>
            <charset val="238"/>
          </rPr>
          <t>wilk:</t>
        </r>
        <r>
          <rPr>
            <sz val="8"/>
            <color indexed="81"/>
            <rFont val="Tahoma"/>
            <family val="2"/>
            <charset val="238"/>
          </rPr>
          <t xml:space="preserve">
24 stycznia quizbot wyłączony w ramach protestu przeciwko ACTA</t>
        </r>
      </text>
    </comment>
    <comment ref="CN2" authorId="0" shapeId="0" xr:uid="{00000000-0006-0000-0500-000023000000}">
      <text>
        <r>
          <rPr>
            <b/>
            <sz val="8"/>
            <color indexed="81"/>
            <rFont val="Tahoma"/>
            <family val="2"/>
            <charset val="238"/>
          </rPr>
          <t>wilk:</t>
        </r>
        <r>
          <rPr>
            <sz val="8"/>
            <color indexed="81"/>
            <rFont val="Tahoma"/>
            <family val="2"/>
            <charset val="238"/>
          </rPr>
          <t xml:space="preserve">
dodano całodniowe punkty z zabawy pokemonowej</t>
        </r>
      </text>
    </comment>
    <comment ref="CR2" authorId="0" shapeId="0" xr:uid="{00000000-0006-0000-0500-000024000000}">
      <text>
        <r>
          <rPr>
            <b/>
            <sz val="8"/>
            <color indexed="81"/>
            <rFont val="Tahoma"/>
            <family val="2"/>
            <charset val="238"/>
          </rPr>
          <t>wilk:</t>
        </r>
        <r>
          <rPr>
            <sz val="8"/>
            <color indexed="81"/>
            <rFont val="Tahoma"/>
            <family val="2"/>
            <charset val="238"/>
          </rPr>
          <t xml:space="preserve">
dodano punkty z quizu jubileuszowego</t>
        </r>
      </text>
    </comment>
    <comment ref="CT2" authorId="0" shapeId="0" xr:uid="{00000000-0006-0000-0500-000025000000}">
      <text>
        <r>
          <rPr>
            <b/>
            <sz val="8"/>
            <color indexed="81"/>
            <rFont val="Tahoma"/>
            <family val="2"/>
            <charset val="238"/>
          </rPr>
          <t>wilk:</t>
        </r>
        <r>
          <rPr>
            <sz val="8"/>
            <color indexed="81"/>
            <rFont val="Tahoma"/>
            <family val="2"/>
            <charset val="238"/>
          </rPr>
          <t xml:space="preserve">
punkty do 30 sierpnia</t>
        </r>
      </text>
    </comment>
    <comment ref="CU2" authorId="0" shapeId="0" xr:uid="{00000000-0006-0000-0500-000026000000}">
      <text>
        <r>
          <rPr>
            <b/>
            <sz val="8"/>
            <color indexed="81"/>
            <rFont val="Tahoma"/>
            <family val="2"/>
            <charset val="238"/>
          </rPr>
          <t>wilk:</t>
        </r>
        <r>
          <rPr>
            <sz val="8"/>
            <color indexed="81"/>
            <rFont val="Tahoma"/>
            <family val="2"/>
            <charset val="238"/>
          </rPr>
          <t xml:space="preserve">
punkty od 4 września
dodano punkty z zastępczego quizbota 
reset sierpnia po 14:30, 4 września</t>
        </r>
      </text>
    </comment>
    <comment ref="CV2" authorId="0" shapeId="0" xr:uid="{00000000-0006-0000-0500-000027000000}">
      <text>
        <r>
          <rPr>
            <b/>
            <sz val="8"/>
            <color indexed="81"/>
            <rFont val="Tahoma"/>
            <family val="2"/>
            <charset val="238"/>
          </rPr>
          <t>wilk:</t>
        </r>
        <r>
          <rPr>
            <sz val="8"/>
            <color indexed="81"/>
            <rFont val="Tahoma"/>
            <family val="2"/>
            <charset val="238"/>
          </rPr>
          <t xml:space="preserve">
reset września po 18:00</t>
        </r>
      </text>
    </comment>
    <comment ref="DD2" authorId="0" shapeId="0" xr:uid="{00000000-0006-0000-0500-000028000000}">
      <text>
        <r>
          <rPr>
            <b/>
            <sz val="8"/>
            <color indexed="81"/>
            <rFont val="Tahoma"/>
            <family val="2"/>
            <charset val="238"/>
          </rPr>
          <t>wilk:</t>
        </r>
        <r>
          <rPr>
            <sz val="8"/>
            <color indexed="81"/>
            <rFont val="Tahoma"/>
            <family val="2"/>
            <charset val="238"/>
          </rPr>
          <t xml:space="preserve">
brak quizbota 2 czerwca
dodano punkty z zastępczych quizów
dodano punkty z quizu jubileuszowego</t>
        </r>
      </text>
    </comment>
    <comment ref="DG2" authorId="0" shapeId="0" xr:uid="{00000000-0006-0000-0500-000029000000}">
      <text>
        <r>
          <rPr>
            <b/>
            <sz val="8"/>
            <color indexed="81"/>
            <rFont val="Tahoma"/>
            <family val="2"/>
            <charset val="238"/>
          </rPr>
          <t>wilk:</t>
        </r>
        <r>
          <rPr>
            <sz val="8"/>
            <color indexed="81"/>
            <rFont val="Tahoma"/>
            <family val="2"/>
            <charset val="238"/>
          </rPr>
          <t xml:space="preserve">
brak quizbota przez pół dnia 3 września
brak quizbota przez pół dnia 26 września</t>
        </r>
      </text>
    </comment>
    <comment ref="DH2" authorId="0" shapeId="0" xr:uid="{00000000-0006-0000-0500-00002A000000}">
      <text>
        <r>
          <rPr>
            <b/>
            <sz val="8"/>
            <color indexed="81"/>
            <rFont val="Tahoma"/>
            <family val="2"/>
            <charset val="238"/>
          </rPr>
          <t>wilk:</t>
        </r>
        <r>
          <rPr>
            <sz val="8"/>
            <color indexed="81"/>
            <rFont val="Tahoma"/>
            <family val="2"/>
            <charset val="238"/>
          </rPr>
          <t xml:space="preserve">
reset września po 19:00</t>
        </r>
      </text>
    </comment>
    <comment ref="DP2" authorId="0" shapeId="0" xr:uid="{00000000-0006-0000-0500-00002B000000}">
      <text>
        <r>
          <rPr>
            <b/>
            <sz val="8"/>
            <color indexed="81"/>
            <rFont val="Tahoma"/>
            <family val="2"/>
            <charset val="238"/>
          </rPr>
          <t>wilk:</t>
        </r>
        <r>
          <rPr>
            <sz val="8"/>
            <color indexed="81"/>
            <rFont val="Tahoma"/>
            <family val="2"/>
            <charset val="238"/>
          </rPr>
          <t xml:space="preserve">
dodano punkty z quizu jubileuszowego</t>
        </r>
      </text>
    </comment>
    <comment ref="DT2" authorId="0" shapeId="0" xr:uid="{00000000-0006-0000-0500-00002C000000}">
      <text>
        <r>
          <rPr>
            <b/>
            <sz val="8"/>
            <color indexed="81"/>
            <rFont val="Tahoma"/>
            <family val="2"/>
            <charset val="238"/>
          </rPr>
          <t>wilk:</t>
        </r>
        <r>
          <rPr>
            <sz val="8"/>
            <color indexed="81"/>
            <rFont val="Tahoma"/>
            <family val="2"/>
            <charset val="238"/>
          </rPr>
          <t xml:space="preserve">
brak quizbota przez pół dnia 1 października
reset września po 16:50
chwilowy powrót quizbota między 1-2 października
quizbot zastępczy</t>
        </r>
      </text>
    </comment>
    <comment ref="DU2" authorId="0" shapeId="0" xr:uid="{00000000-0006-0000-0500-00002D000000}">
      <text>
        <r>
          <rPr>
            <b/>
            <sz val="8"/>
            <color indexed="81"/>
            <rFont val="Tahoma"/>
            <family val="2"/>
            <charset val="238"/>
          </rPr>
          <t>wilk:</t>
        </r>
        <r>
          <rPr>
            <sz val="8"/>
            <color indexed="81"/>
            <rFont val="Tahoma"/>
            <family val="2"/>
            <charset val="238"/>
          </rPr>
          <t xml:space="preserve">
quizbot zastępczy</t>
        </r>
      </text>
    </comment>
    <comment ref="DV2" authorId="0" shapeId="0" xr:uid="{00000000-0006-0000-0500-00002E000000}">
      <text>
        <r>
          <rPr>
            <b/>
            <sz val="9"/>
            <color indexed="81"/>
            <rFont val="Tahoma"/>
            <family val="2"/>
            <charset val="238"/>
          </rPr>
          <t>wilk:</t>
        </r>
        <r>
          <rPr>
            <sz val="9"/>
            <color indexed="81"/>
            <rFont val="Tahoma"/>
            <family val="2"/>
            <charset val="238"/>
          </rPr>
          <t xml:space="preserve">
utracono konto z quizbotem</t>
        </r>
      </text>
    </comment>
    <comment ref="DX2" authorId="0" shapeId="0" xr:uid="{00000000-0006-0000-0500-00002F000000}">
      <text>
        <r>
          <rPr>
            <b/>
            <sz val="8"/>
            <color indexed="81"/>
            <rFont val="Tahoma"/>
            <family val="2"/>
            <charset val="238"/>
          </rPr>
          <t>wilk:</t>
        </r>
        <r>
          <rPr>
            <sz val="8"/>
            <color indexed="81"/>
            <rFont val="Tahoma"/>
            <family val="2"/>
            <charset val="238"/>
          </rPr>
          <t xml:space="preserve">
dodano całodniowe punkty z zabawy pokemonowej
dodano punkty z quizu pokemonowego</t>
        </r>
      </text>
    </comment>
    <comment ref="EB2" authorId="0" shapeId="0" xr:uid="{00000000-0006-0000-0500-000030000000}">
      <text>
        <r>
          <rPr>
            <b/>
            <sz val="8"/>
            <color indexed="81"/>
            <rFont val="Tahoma"/>
            <family val="2"/>
            <charset val="238"/>
          </rPr>
          <t>wilk:</t>
        </r>
        <r>
          <rPr>
            <sz val="8"/>
            <color indexed="81"/>
            <rFont val="Tahoma"/>
            <family val="2"/>
            <charset val="238"/>
          </rPr>
          <t xml:space="preserve">
dodano punkty z quizu jubileuszowego</t>
        </r>
      </text>
    </comment>
    <comment ref="EI2" authorId="0" shapeId="0" xr:uid="{00000000-0006-0000-0500-000031000000}">
      <text>
        <r>
          <rPr>
            <b/>
            <sz val="8"/>
            <color indexed="81"/>
            <rFont val="Tahoma"/>
            <family val="2"/>
            <charset val="238"/>
          </rPr>
          <t>wilk:</t>
        </r>
        <r>
          <rPr>
            <sz val="8"/>
            <color indexed="81"/>
            <rFont val="Tahoma"/>
            <family val="2"/>
            <charset val="238"/>
          </rPr>
          <t xml:space="preserve">
reset grudnia po 1:00</t>
        </r>
      </text>
    </comment>
    <comment ref="EN2" authorId="0" shapeId="0" xr:uid="{00000000-0006-0000-0500-000032000000}">
      <text>
        <r>
          <rPr>
            <b/>
            <sz val="8"/>
            <color indexed="81"/>
            <rFont val="Tahoma"/>
            <family val="2"/>
            <charset val="238"/>
          </rPr>
          <t>wilk:</t>
        </r>
        <r>
          <rPr>
            <sz val="8"/>
            <color indexed="81"/>
            <rFont val="Tahoma"/>
            <family val="2"/>
            <charset val="238"/>
          </rPr>
          <t xml:space="preserve">
dodano punkty z quizu jubileuszowego</t>
        </r>
      </text>
    </comment>
    <comment ref="ER2" authorId="0" shapeId="0" xr:uid="{00000000-0006-0000-0500-000033000000}">
      <text>
        <r>
          <rPr>
            <b/>
            <sz val="8"/>
            <color indexed="81"/>
            <rFont val="Tahoma"/>
            <family val="2"/>
            <charset val="238"/>
          </rPr>
          <t>wilk:</t>
        </r>
        <r>
          <rPr>
            <sz val="8"/>
            <color indexed="81"/>
            <rFont val="Tahoma"/>
            <family val="2"/>
            <charset val="238"/>
          </rPr>
          <t xml:space="preserve">
usterka przy przenosinach quizbota - jeden punkt został zaliczony, ale statystyka go nie zarejestrowała</t>
        </r>
      </text>
    </comment>
    <comment ref="EU2" authorId="0" shapeId="0" xr:uid="{00000000-0006-0000-0500-000034000000}">
      <text>
        <r>
          <rPr>
            <b/>
            <sz val="9"/>
            <color indexed="81"/>
            <rFont val="Tahoma"/>
            <family val="2"/>
            <charset val="238"/>
          </rPr>
          <t>wilk:</t>
        </r>
        <r>
          <rPr>
            <sz val="9"/>
            <color indexed="81"/>
            <rFont val="Tahoma"/>
            <family val="2"/>
            <charset val="238"/>
          </rPr>
          <t xml:space="preserve">
reset grudnia po 1:00</t>
        </r>
      </text>
    </comment>
    <comment ref="EZ2" authorId="0" shapeId="0" xr:uid="{00000000-0006-0000-0500-000035000000}">
      <text>
        <r>
          <rPr>
            <b/>
            <sz val="8"/>
            <color indexed="81"/>
            <rFont val="Tahoma"/>
            <family val="2"/>
            <charset val="238"/>
          </rPr>
          <t>wilk:</t>
        </r>
        <r>
          <rPr>
            <sz val="8"/>
            <color indexed="81"/>
            <rFont val="Tahoma"/>
            <family val="2"/>
            <charset val="238"/>
          </rPr>
          <t xml:space="preserve">
dodano punkty z quizu jubileuszowego</t>
        </r>
      </text>
    </comment>
    <comment ref="FG2" authorId="0" shapeId="0" xr:uid="{00000000-0006-0000-0500-000036000000}">
      <text>
        <r>
          <rPr>
            <b/>
            <sz val="9"/>
            <color indexed="81"/>
            <rFont val="Tahoma"/>
            <family val="2"/>
            <charset val="238"/>
          </rPr>
          <t>wilk:</t>
        </r>
        <r>
          <rPr>
            <sz val="9"/>
            <color indexed="81"/>
            <rFont val="Tahoma"/>
            <family val="2"/>
            <charset val="238"/>
          </rPr>
          <t xml:space="preserve">
reset grudnia po 1:00</t>
        </r>
      </text>
    </comment>
    <comment ref="FH2" authorId="0" shapeId="0" xr:uid="{00000000-0006-0000-0500-000037000000}">
      <text>
        <r>
          <rPr>
            <b/>
            <sz val="8"/>
            <color indexed="81"/>
            <rFont val="Tahoma"/>
            <family val="2"/>
            <charset val="238"/>
          </rPr>
          <t>wilk:</t>
        </r>
        <r>
          <rPr>
            <sz val="8"/>
            <color indexed="81"/>
            <rFont val="Tahoma"/>
            <family val="2"/>
            <charset val="238"/>
          </rPr>
          <t xml:space="preserve">
dodano całodniowe punkty z zabawy pokemonowej</t>
        </r>
      </text>
    </comment>
    <comment ref="FL2" authorId="0" shapeId="0" xr:uid="{00000000-0006-0000-0500-000038000000}">
      <text>
        <r>
          <rPr>
            <b/>
            <sz val="8"/>
            <color indexed="81"/>
            <rFont val="Tahoma"/>
            <family val="2"/>
            <charset val="238"/>
          </rPr>
          <t>wilk:</t>
        </r>
        <r>
          <rPr>
            <sz val="8"/>
            <color indexed="81"/>
            <rFont val="Tahoma"/>
            <family val="2"/>
            <charset val="238"/>
          </rPr>
          <t xml:space="preserve">
dodano punkty z quizu jubileuszowego</t>
        </r>
      </text>
    </comment>
    <comment ref="FQ2" authorId="0" shapeId="0" xr:uid="{00000000-0006-0000-0500-000039000000}">
      <text>
        <r>
          <rPr>
            <b/>
            <sz val="8"/>
            <color indexed="81"/>
            <rFont val="Tahoma"/>
            <family val="2"/>
            <charset val="238"/>
          </rPr>
          <t>wilk:</t>
        </r>
        <r>
          <rPr>
            <sz val="8"/>
            <color indexed="81"/>
            <rFont val="Tahoma"/>
            <family val="2"/>
            <charset val="238"/>
          </rPr>
          <t xml:space="preserve">
dodano punkty z quizów niepodległościowych</t>
        </r>
      </text>
    </comment>
    <comment ref="FS2" authorId="0" shapeId="0" xr:uid="{00000000-0006-0000-0500-00003A000000}">
      <text>
        <r>
          <rPr>
            <b/>
            <sz val="9"/>
            <color indexed="81"/>
            <rFont val="Tahoma"/>
            <family val="2"/>
            <charset val="238"/>
          </rPr>
          <t>wilk:</t>
        </r>
        <r>
          <rPr>
            <sz val="9"/>
            <color indexed="81"/>
            <rFont val="Tahoma"/>
            <family val="2"/>
            <charset val="238"/>
          </rPr>
          <t xml:space="preserve">
reset grudnia po 1:00</t>
        </r>
      </text>
    </comment>
    <comment ref="FT2" authorId="0" shapeId="0" xr:uid="{00000000-0006-0000-0500-00003B000000}">
      <text>
        <r>
          <rPr>
            <b/>
            <sz val="8"/>
            <color indexed="81"/>
            <rFont val="Tahoma"/>
            <family val="2"/>
            <charset val="238"/>
          </rPr>
          <t>wilk:</t>
        </r>
        <r>
          <rPr>
            <sz val="8"/>
            <color indexed="81"/>
            <rFont val="Tahoma"/>
            <family val="2"/>
            <charset val="238"/>
          </rPr>
          <t xml:space="preserve">
dodano całodniowe punkty z zabawy pokemonowej
dodano punkty z quizu pokemonowego</t>
        </r>
      </text>
    </comment>
    <comment ref="FX2" authorId="0" shapeId="0" xr:uid="{00000000-0006-0000-0500-00003C000000}">
      <text>
        <r>
          <rPr>
            <b/>
            <sz val="8"/>
            <color indexed="81"/>
            <rFont val="Tahoma"/>
            <family val="2"/>
            <charset val="238"/>
          </rPr>
          <t>wilk:</t>
        </r>
        <r>
          <rPr>
            <sz val="8"/>
            <color indexed="81"/>
            <rFont val="Tahoma"/>
            <family val="2"/>
            <charset val="238"/>
          </rPr>
          <t xml:space="preserve">
dodano punkty z quizu jubileuszowego</t>
        </r>
      </text>
    </comment>
    <comment ref="GF2" authorId="0" shapeId="0" xr:uid="{00000000-0006-0000-0500-00003D000000}">
      <text>
        <r>
          <rPr>
            <b/>
            <sz val="8"/>
            <color indexed="81"/>
            <rFont val="Tahoma"/>
            <family val="2"/>
            <charset val="238"/>
          </rPr>
          <t>wilk:</t>
        </r>
        <r>
          <rPr>
            <sz val="8"/>
            <color indexed="81"/>
            <rFont val="Tahoma"/>
            <family val="2"/>
            <charset val="238"/>
          </rPr>
          <t xml:space="preserve">
dodano całodniowe punkty z zabawy pokemonowej</t>
        </r>
      </text>
    </comment>
    <comment ref="GK2" authorId="1" shapeId="0" xr:uid="{00000000-0006-0000-0500-00003E000000}">
      <text>
        <r>
          <rPr>
            <b/>
            <sz val="9"/>
            <color indexed="81"/>
            <rFont val="Tahoma"/>
            <family val="2"/>
            <charset val="238"/>
          </rPr>
          <t>wilk:</t>
        </r>
        <r>
          <rPr>
            <sz val="9"/>
            <color indexed="81"/>
            <rFont val="Tahoma"/>
            <family val="2"/>
            <charset val="238"/>
          </rPr>
          <t xml:space="preserve">
reset czerwca po 18:40</t>
        </r>
      </text>
    </comment>
    <comment ref="GM2" authorId="0" shapeId="0" xr:uid="{00000000-0006-0000-0500-00003F000000}">
      <text>
        <r>
          <rPr>
            <b/>
            <sz val="9"/>
            <color indexed="81"/>
            <rFont val="Tahoma"/>
            <family val="2"/>
            <charset val="238"/>
          </rPr>
          <t>wilk:</t>
        </r>
        <r>
          <rPr>
            <sz val="9"/>
            <color indexed="81"/>
            <rFont val="Tahoma"/>
            <family val="2"/>
            <charset val="238"/>
          </rPr>
          <t xml:space="preserve">
reset sierpnia po 2:00</t>
        </r>
      </text>
    </comment>
    <comment ref="GN2" authorId="0" shapeId="0" xr:uid="{00000000-0006-0000-0500-000040000000}">
      <text>
        <r>
          <rPr>
            <b/>
            <sz val="9"/>
            <color indexed="81"/>
            <rFont val="Tahoma"/>
            <family val="2"/>
            <charset val="238"/>
          </rPr>
          <t>wilk:</t>
        </r>
        <r>
          <rPr>
            <sz val="9"/>
            <color indexed="81"/>
            <rFont val="Tahoma"/>
            <family val="2"/>
            <charset val="238"/>
          </rPr>
          <t xml:space="preserve">
reset września po 15:30</t>
        </r>
      </text>
    </comment>
    <comment ref="GP2" authorId="0" shapeId="0" xr:uid="{00000000-0006-0000-0500-000041000000}">
      <text>
        <r>
          <rPr>
            <b/>
            <sz val="9"/>
            <color indexed="81"/>
            <rFont val="Tahoma"/>
            <family val="2"/>
            <charset val="238"/>
          </rPr>
          <t>wilk:</t>
        </r>
        <r>
          <rPr>
            <sz val="9"/>
            <color indexed="81"/>
            <rFont val="Tahoma"/>
            <family val="2"/>
            <charset val="238"/>
          </rPr>
          <t xml:space="preserve">
reset listopada po 8:20</t>
        </r>
      </text>
    </comment>
    <comment ref="GQ2" authorId="0" shapeId="0" xr:uid="{00000000-0006-0000-0500-000042000000}">
      <text>
        <r>
          <rPr>
            <b/>
            <sz val="9"/>
            <color indexed="81"/>
            <rFont val="Tahoma"/>
            <family val="2"/>
            <charset val="238"/>
          </rPr>
          <t>wilk:</t>
        </r>
        <r>
          <rPr>
            <sz val="9"/>
            <color indexed="81"/>
            <rFont val="Tahoma"/>
            <family val="2"/>
            <charset val="238"/>
          </rPr>
          <t xml:space="preserve">
reset grudnia po 3:00</t>
        </r>
      </text>
    </comment>
    <comment ref="GR2" authorId="0" shapeId="0" xr:uid="{2856D55A-7797-47DB-A299-B80628AA3686}">
      <text>
        <r>
          <rPr>
            <b/>
            <sz val="8"/>
            <color indexed="81"/>
            <rFont val="Tahoma"/>
            <family val="2"/>
            <charset val="238"/>
          </rPr>
          <t>wilk:</t>
        </r>
        <r>
          <rPr>
            <sz val="8"/>
            <color indexed="81"/>
            <rFont val="Tahoma"/>
            <family val="2"/>
            <charset val="238"/>
          </rPr>
          <t xml:space="preserve">
dodano całodniowe punkty z zabawy pokemonowej</t>
        </r>
      </text>
    </comment>
    <comment ref="GU2" authorId="0" shapeId="0" xr:uid="{9CE5CF2F-57F7-4062-8D98-0A9A2CE46A39}">
      <text>
        <r>
          <rPr>
            <b/>
            <sz val="9"/>
            <color indexed="81"/>
            <rFont val="Tahoma"/>
            <family val="2"/>
            <charset val="238"/>
          </rPr>
          <t>wilk:</t>
        </r>
        <r>
          <rPr>
            <sz val="9"/>
            <color indexed="81"/>
            <rFont val="Tahoma"/>
            <family val="2"/>
            <charset val="238"/>
          </rPr>
          <t xml:space="preserve">
od tego miesiąca resety miesięczne są automatycznie o północy</t>
        </r>
      </text>
    </comment>
    <comment ref="GV2" authorId="0" shapeId="0" xr:uid="{2228803A-DECE-47B8-89B9-4BC77E01FFBE}">
      <text>
        <r>
          <rPr>
            <b/>
            <sz val="9"/>
            <color indexed="81"/>
            <rFont val="Tahoma"/>
            <family val="2"/>
            <charset val="238"/>
          </rPr>
          <t>wilk:</t>
        </r>
        <r>
          <rPr>
            <sz val="9"/>
            <color indexed="81"/>
            <rFont val="Tahoma"/>
            <family val="2"/>
            <charset val="238"/>
          </rPr>
          <t xml:space="preserve">
quiz jubileuszowy miał osobne statystyki pytań</t>
        </r>
      </text>
    </comment>
    <comment ref="A3" authorId="0" shapeId="0" xr:uid="{00000000-0006-0000-0500-000043000000}">
      <text>
        <r>
          <rPr>
            <b/>
            <sz val="8"/>
            <color indexed="81"/>
            <rFont val="Tahoma"/>
            <family val="2"/>
            <charset val="238"/>
          </rPr>
          <t>wilk:</t>
        </r>
        <r>
          <rPr>
            <sz val="8"/>
            <color indexed="81"/>
            <rFont val="Tahoma"/>
            <family val="2"/>
            <charset val="238"/>
          </rPr>
          <t xml:space="preserve">
Z pliku z wynikami.</t>
        </r>
      </text>
    </comment>
    <comment ref="A4" authorId="0" shapeId="0" xr:uid="{00000000-0006-0000-0500-000044000000}">
      <text>
        <r>
          <rPr>
            <b/>
            <sz val="8"/>
            <color indexed="81"/>
            <rFont val="Tahoma"/>
            <family val="2"/>
            <charset val="238"/>
          </rPr>
          <t>wilk:</t>
        </r>
        <r>
          <rPr>
            <sz val="8"/>
            <color indexed="81"/>
            <rFont val="Tahoma"/>
            <family val="2"/>
            <charset val="238"/>
          </rPr>
          <t xml:space="preserve">
Z ogłoszenia na kanale.</t>
        </r>
      </text>
    </comment>
    <comment ref="CU5" authorId="0" shapeId="0" xr:uid="{46FD4D35-7399-4514-962A-04FC065FD716}">
      <text>
        <r>
          <rPr>
            <b/>
            <sz val="9"/>
            <color indexed="81"/>
            <rFont val="Tahoma"/>
            <family val="2"/>
            <charset val="238"/>
          </rPr>
          <t>wilk:</t>
        </r>
        <r>
          <rPr>
            <sz val="9"/>
            <color indexed="81"/>
            <rFont val="Tahoma"/>
            <family val="2"/>
            <charset val="238"/>
          </rPr>
          <t xml:space="preserve">
127 ???</t>
        </r>
      </text>
    </comment>
    <comment ref="DD5" authorId="0" shapeId="0" xr:uid="{ADD250DC-C5A4-48B3-8EA1-ABB392E31666}">
      <text>
        <r>
          <rPr>
            <b/>
            <sz val="9"/>
            <color indexed="81"/>
            <rFont val="Tahoma"/>
            <family val="2"/>
            <charset val="238"/>
          </rPr>
          <t>wilk:</t>
        </r>
        <r>
          <rPr>
            <sz val="9"/>
            <color indexed="81"/>
            <rFont val="Tahoma"/>
            <family val="2"/>
            <charset val="238"/>
          </rPr>
          <t xml:space="preserve">
98 punktów z quizu rocznicowego
2 ???</t>
        </r>
      </text>
    </comment>
    <comment ref="DT5" authorId="0" shapeId="0" xr:uid="{FFF36270-AE19-4006-B903-490A5F01CDBC}">
      <text>
        <r>
          <rPr>
            <b/>
            <sz val="9"/>
            <color indexed="81"/>
            <rFont val="Tahoma"/>
            <family val="2"/>
            <charset val="238"/>
          </rPr>
          <t>wilk:</t>
        </r>
        <r>
          <rPr>
            <sz val="9"/>
            <color indexed="81"/>
            <rFont val="Tahoma"/>
            <family val="2"/>
            <charset val="238"/>
          </rPr>
          <t xml:space="preserve">
254 ???</t>
        </r>
      </text>
    </comment>
    <comment ref="DV5" authorId="0" shapeId="0" xr:uid="{3208B6CC-B8E6-4E7E-B076-3FA3F0DC256B}">
      <text>
        <r>
          <rPr>
            <b/>
            <sz val="9"/>
            <color indexed="81"/>
            <rFont val="Tahoma"/>
            <family val="2"/>
            <charset val="238"/>
          </rPr>
          <t>wilk:</t>
        </r>
        <r>
          <rPr>
            <sz val="9"/>
            <color indexed="81"/>
            <rFont val="Tahoma"/>
            <family val="2"/>
            <charset val="238"/>
          </rPr>
          <t xml:space="preserve">
-6 ???</t>
        </r>
      </text>
    </comment>
    <comment ref="DX5" authorId="0" shapeId="0" xr:uid="{EE6C735D-8DA1-4612-A8EC-2D22C71D6139}">
      <text>
        <r>
          <rPr>
            <b/>
            <sz val="9"/>
            <color indexed="81"/>
            <rFont val="Tahoma"/>
            <family val="2"/>
            <charset val="238"/>
          </rPr>
          <t>wilk:</t>
        </r>
        <r>
          <rPr>
            <sz val="9"/>
            <color indexed="81"/>
            <rFont val="Tahoma"/>
            <family val="2"/>
            <charset val="238"/>
          </rPr>
          <t xml:space="preserve">
52 punkty z quizu pokemonowego</t>
        </r>
      </text>
    </comment>
    <comment ref="EN5" authorId="0" shapeId="0" xr:uid="{D0819AB5-3C8F-4D97-9EE9-3679940EF592}">
      <text>
        <r>
          <rPr>
            <b/>
            <sz val="9"/>
            <color indexed="81"/>
            <rFont val="Tahoma"/>
            <family val="2"/>
            <charset val="238"/>
          </rPr>
          <t>wilk:</t>
        </r>
        <r>
          <rPr>
            <sz val="9"/>
            <color indexed="81"/>
            <rFont val="Tahoma"/>
            <family val="2"/>
            <charset val="238"/>
          </rPr>
          <t xml:space="preserve">
136 punktów z quizu rocznicowego</t>
        </r>
      </text>
    </comment>
    <comment ref="ER5" authorId="0" shapeId="0" xr:uid="{88BE86E9-1659-4301-A502-37808B2F2E52}">
      <text>
        <r>
          <rPr>
            <b/>
            <sz val="9"/>
            <color indexed="81"/>
            <rFont val="Tahoma"/>
            <family val="2"/>
            <charset val="238"/>
          </rPr>
          <t>wilk:</t>
        </r>
        <r>
          <rPr>
            <sz val="9"/>
            <color indexed="81"/>
            <rFont val="Tahoma"/>
            <family val="2"/>
            <charset val="238"/>
          </rPr>
          <t xml:space="preserve">
1 ???</t>
        </r>
      </text>
    </comment>
    <comment ref="EZ5" authorId="0" shapeId="0" xr:uid="{8B812E0B-9D2D-4765-87B8-689C0373D93D}">
      <text>
        <r>
          <rPr>
            <b/>
            <sz val="9"/>
            <color indexed="81"/>
            <rFont val="Tahoma"/>
            <family val="2"/>
            <charset val="238"/>
          </rPr>
          <t>wilk:</t>
        </r>
        <r>
          <rPr>
            <sz val="9"/>
            <color indexed="81"/>
            <rFont val="Tahoma"/>
            <family val="2"/>
            <charset val="238"/>
          </rPr>
          <t xml:space="preserve">
218 punktów z quizu rocznicowego
201 ???</t>
        </r>
      </text>
    </comment>
    <comment ref="FL5" authorId="0" shapeId="0" xr:uid="{D6364B7A-E821-4BC6-A64B-A13662DC622D}">
      <text>
        <r>
          <rPr>
            <b/>
            <sz val="9"/>
            <color indexed="81"/>
            <rFont val="Tahoma"/>
            <family val="2"/>
            <charset val="238"/>
          </rPr>
          <t>wilk:</t>
        </r>
        <r>
          <rPr>
            <sz val="9"/>
            <color indexed="81"/>
            <rFont val="Tahoma"/>
            <family val="2"/>
            <charset val="238"/>
          </rPr>
          <t xml:space="preserve">
198 punktów z quizu rocznicowego</t>
        </r>
      </text>
    </comment>
    <comment ref="FQ5" authorId="0" shapeId="0" xr:uid="{3CA5F851-0801-4618-88AC-0E49B59EEBA9}">
      <text>
        <r>
          <rPr>
            <b/>
            <sz val="9"/>
            <color indexed="81"/>
            <rFont val="Tahoma"/>
            <family val="2"/>
            <charset val="238"/>
          </rPr>
          <t>wilk:</t>
        </r>
        <r>
          <rPr>
            <sz val="9"/>
            <color indexed="81"/>
            <rFont val="Tahoma"/>
            <family val="2"/>
            <charset val="238"/>
          </rPr>
          <t xml:space="preserve">
65+56 (121) punktów z quizów niepodległościowych</t>
        </r>
      </text>
    </comment>
    <comment ref="FT5" authorId="0" shapeId="0" xr:uid="{C60E30A1-5B98-45BD-A15C-B9F16CCA88DF}">
      <text>
        <r>
          <rPr>
            <b/>
            <sz val="9"/>
            <color indexed="81"/>
            <rFont val="Tahoma"/>
            <family val="2"/>
            <charset val="238"/>
          </rPr>
          <t>wilk:</t>
        </r>
        <r>
          <rPr>
            <sz val="9"/>
            <color indexed="81"/>
            <rFont val="Tahoma"/>
            <family val="2"/>
            <charset val="238"/>
          </rPr>
          <t xml:space="preserve">
35 punktów z quizu pokemonowego</t>
        </r>
      </text>
    </comment>
    <comment ref="FX5" authorId="0" shapeId="0" xr:uid="{718BA967-6909-430F-9CF1-9AAE9D6C99DA}">
      <text>
        <r>
          <rPr>
            <b/>
            <sz val="9"/>
            <color indexed="81"/>
            <rFont val="Tahoma"/>
            <family val="2"/>
            <charset val="238"/>
          </rPr>
          <t>wilk:</t>
        </r>
        <r>
          <rPr>
            <sz val="9"/>
            <color indexed="81"/>
            <rFont val="Tahoma"/>
            <family val="2"/>
            <charset val="238"/>
          </rPr>
          <t xml:space="preserve">
140 punktów było z quizu rocznicowego</t>
        </r>
      </text>
    </comment>
    <comment ref="HH5" authorId="0" shapeId="0" xr:uid="{6AE5304E-0D8F-44AA-9817-F0672CD4E242}">
      <text>
        <r>
          <rPr>
            <b/>
            <sz val="9"/>
            <color indexed="81"/>
            <rFont val="Tahoma"/>
            <family val="2"/>
            <charset val="238"/>
          </rPr>
          <t>wilk:</t>
        </r>
        <r>
          <rPr>
            <sz val="9"/>
            <color indexed="81"/>
            <rFont val="Tahoma"/>
            <family val="2"/>
            <charset val="238"/>
          </rPr>
          <t xml:space="preserve">
95 punktów było z quizu rocznicowego</t>
        </r>
      </text>
    </comment>
    <comment ref="HT5" authorId="0" shapeId="0" xr:uid="{FC766438-95F4-4446-9107-2DD974E0CBAE}">
      <text>
        <r>
          <rPr>
            <b/>
            <sz val="9"/>
            <color indexed="81"/>
            <rFont val="Tahoma"/>
            <family val="2"/>
            <charset val="238"/>
          </rPr>
          <t>wilk:</t>
        </r>
        <r>
          <rPr>
            <sz val="9"/>
            <color indexed="81"/>
            <rFont val="Tahoma"/>
            <family val="2"/>
            <charset val="238"/>
          </rPr>
          <t xml:space="preserve">
błąd w zliczaniu</t>
        </r>
      </text>
    </comment>
    <comment ref="HU5" authorId="0" shapeId="0" xr:uid="{31C421AD-FAD2-4313-A0F1-F9600A155305}">
      <text>
        <r>
          <rPr>
            <b/>
            <sz val="9"/>
            <color indexed="81"/>
            <rFont val="Tahoma"/>
            <family val="2"/>
            <charset val="238"/>
          </rPr>
          <t>wilk:</t>
        </r>
        <r>
          <rPr>
            <sz val="9"/>
            <color indexed="81"/>
            <rFont val="Tahoma"/>
            <family val="2"/>
            <charset val="238"/>
          </rPr>
          <t xml:space="preserve">
błąd w zliczaniu</t>
        </r>
      </text>
    </comment>
    <comment ref="A26" authorId="0" shapeId="0" xr:uid="{00000000-0006-0000-0500-000045000000}">
      <text>
        <r>
          <rPr>
            <b/>
            <sz val="8"/>
            <color indexed="81"/>
            <rFont val="Tahoma"/>
            <family val="2"/>
            <charset val="238"/>
          </rPr>
          <t>wilk:</t>
        </r>
        <r>
          <rPr>
            <sz val="8"/>
            <color indexed="81"/>
            <rFont val="Tahoma"/>
            <family val="2"/>
            <charset val="238"/>
          </rPr>
          <t xml:space="preserve">
z pliku z wynikami</t>
        </r>
      </text>
    </comment>
    <comment ref="A27" authorId="0" shapeId="0" xr:uid="{00000000-0006-0000-0500-000046000000}">
      <text>
        <r>
          <rPr>
            <b/>
            <sz val="8"/>
            <color indexed="81"/>
            <rFont val="Tahoma"/>
            <family val="2"/>
            <charset val="238"/>
          </rPr>
          <t>wilk:</t>
        </r>
        <r>
          <rPr>
            <sz val="8"/>
            <color indexed="81"/>
            <rFont val="Tahoma"/>
            <family val="2"/>
            <charset val="238"/>
          </rPr>
          <t xml:space="preserve">
z ogłoszenia na kanale</t>
        </r>
      </text>
    </comment>
    <comment ref="A43" authorId="0" shapeId="0" xr:uid="{41163DFD-726C-435D-B4FF-BF35AC1DB5E9}">
      <text>
        <r>
          <rPr>
            <b/>
            <sz val="8"/>
            <color indexed="81"/>
            <rFont val="Tahoma"/>
            <family val="2"/>
            <charset val="238"/>
          </rPr>
          <t>wilk:</t>
        </r>
        <r>
          <rPr>
            <sz val="8"/>
            <color indexed="81"/>
            <rFont val="Tahoma"/>
            <family val="2"/>
            <charset val="238"/>
          </rPr>
          <t xml:space="preserve">
z pliku z wynikami</t>
        </r>
      </text>
    </comment>
    <comment ref="A44" authorId="0" shapeId="0" xr:uid="{BBB895CC-3DBC-4C8D-A359-AC03BFC6F6A5}">
      <text>
        <r>
          <rPr>
            <b/>
            <sz val="8"/>
            <color indexed="81"/>
            <rFont val="Tahoma"/>
            <family val="2"/>
            <charset val="238"/>
          </rPr>
          <t>wilk:</t>
        </r>
        <r>
          <rPr>
            <sz val="8"/>
            <color indexed="81"/>
            <rFont val="Tahoma"/>
            <family val="2"/>
            <charset val="238"/>
          </rPr>
          <t xml:space="preserve">
z ogłoszenia na kanale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wilk</author>
  </authors>
  <commentList>
    <comment ref="D1" authorId="0" shapeId="0" xr:uid="{E0D0E39F-F6F9-4C4E-95E1-73AC95B6E1D4}">
      <text>
        <r>
          <rPr>
            <b/>
            <sz val="9"/>
            <color indexed="81"/>
            <rFont val="Tahoma"/>
            <family val="2"/>
            <charset val="238"/>
          </rPr>
          <t>wilk:</t>
        </r>
        <r>
          <rPr>
            <sz val="9"/>
            <color indexed="81"/>
            <rFont val="Tahoma"/>
            <family val="2"/>
            <charset val="238"/>
          </rPr>
          <t xml:space="preserve">
Pytania: 47
Typ: quiz
Data: 13 czerwca 19:30</t>
        </r>
      </text>
    </comment>
    <comment ref="E1" authorId="0" shapeId="0" xr:uid="{4024091D-077B-4491-A888-5DC91D134879}">
      <text>
        <r>
          <rPr>
            <b/>
            <sz val="9"/>
            <color indexed="81"/>
            <rFont val="Tahoma"/>
            <family val="2"/>
            <charset val="238"/>
          </rPr>
          <t>wilk:</t>
        </r>
        <r>
          <rPr>
            <sz val="9"/>
            <color indexed="81"/>
            <rFont val="Tahoma"/>
            <family val="2"/>
            <charset val="238"/>
          </rPr>
          <t xml:space="preserve">
Pytania: 38
Typ: quiz
Data: 13 czerwca</t>
        </r>
      </text>
    </comment>
    <comment ref="F1" authorId="0" shapeId="0" xr:uid="{209FA92D-2EC4-4695-AE51-C7FFC8908D16}">
      <text>
        <r>
          <rPr>
            <b/>
            <sz val="9"/>
            <color indexed="81"/>
            <rFont val="Tahoma"/>
            <family val="2"/>
            <charset val="238"/>
          </rPr>
          <t>wilk:</t>
        </r>
        <r>
          <rPr>
            <sz val="9"/>
            <color indexed="81"/>
            <rFont val="Tahoma"/>
            <family val="2"/>
            <charset val="238"/>
          </rPr>
          <t xml:space="preserve">
Pytania: 38
Typ: quiz
Data: 13 czerwca 19:00</t>
        </r>
      </text>
    </comment>
    <comment ref="G1" authorId="0" shapeId="0" xr:uid="{150CA52B-017E-477B-80D1-11CC150FE888}">
      <text>
        <r>
          <rPr>
            <b/>
            <sz val="9"/>
            <color indexed="81"/>
            <rFont val="Tahoma"/>
            <family val="2"/>
            <charset val="238"/>
          </rPr>
          <t>wilk:</t>
        </r>
        <r>
          <rPr>
            <sz val="9"/>
            <color indexed="81"/>
            <rFont val="Tahoma"/>
            <family val="2"/>
            <charset val="238"/>
          </rPr>
          <t xml:space="preserve">
Pytania: 38
Typ: quiz
Data: 13 czerwca 19:00</t>
        </r>
      </text>
    </comment>
    <comment ref="H1" authorId="0" shapeId="0" xr:uid="{FD046904-1A40-4E8E-91AF-BF2666589CAD}">
      <text>
        <r>
          <rPr>
            <b/>
            <sz val="9"/>
            <color indexed="81"/>
            <rFont val="Tahoma"/>
            <family val="2"/>
            <charset val="238"/>
          </rPr>
          <t>wilk:</t>
        </r>
        <r>
          <rPr>
            <sz val="9"/>
            <color indexed="81"/>
            <rFont val="Tahoma"/>
            <family val="2"/>
            <charset val="238"/>
          </rPr>
          <t xml:space="preserve">
Pytania: 27
Typ: quiz
Data: 13 czerwca 19:00</t>
        </r>
      </text>
    </comment>
    <comment ref="I1" authorId="0" shapeId="0" xr:uid="{86DC94DE-9776-44AB-A773-81FC35EBFE36}">
      <text>
        <r>
          <rPr>
            <b/>
            <sz val="9"/>
            <color indexed="81"/>
            <rFont val="Tahoma"/>
            <family val="2"/>
            <charset val="238"/>
          </rPr>
          <t>wilk:</t>
        </r>
        <r>
          <rPr>
            <sz val="9"/>
            <color indexed="81"/>
            <rFont val="Tahoma"/>
            <family val="2"/>
            <charset val="238"/>
          </rPr>
          <t xml:space="preserve">
Pytania: 31
Typ: quiz
Data: 13 czerwca 20:00</t>
        </r>
      </text>
    </comment>
    <comment ref="J1" authorId="0" shapeId="0" xr:uid="{6A95C26F-721F-4F49-827C-0EF8CB39651E}">
      <text>
        <r>
          <rPr>
            <b/>
            <sz val="9"/>
            <color indexed="81"/>
            <rFont val="Tahoma"/>
            <family val="2"/>
            <charset val="238"/>
          </rPr>
          <t>wilk:</t>
        </r>
        <r>
          <rPr>
            <sz val="9"/>
            <color indexed="81"/>
            <rFont val="Tahoma"/>
            <family val="2"/>
            <charset val="238"/>
          </rPr>
          <t xml:space="preserve">
Pytania: 40
Typ: quizbot
Data: 13 czerwca 20:00</t>
        </r>
      </text>
    </comment>
    <comment ref="K1" authorId="0" shapeId="0" xr:uid="{7CB5BDF1-6377-4189-8E89-1288BEAF84E4}">
      <text>
        <r>
          <rPr>
            <b/>
            <sz val="9"/>
            <color indexed="81"/>
            <rFont val="Tahoma"/>
            <family val="2"/>
            <charset val="238"/>
          </rPr>
          <t>wilk:</t>
        </r>
        <r>
          <rPr>
            <sz val="9"/>
            <color indexed="81"/>
            <rFont val="Tahoma"/>
            <family val="2"/>
            <charset val="238"/>
          </rPr>
          <t xml:space="preserve">
Pytania: 41
Typ: quizbot
Data: 13 czerwca 19:00</t>
        </r>
      </text>
    </comment>
    <comment ref="L1" authorId="0" shapeId="0" xr:uid="{890374E7-CE6A-47A4-9615-1970F4EEA286}">
      <text>
        <r>
          <rPr>
            <b/>
            <sz val="9"/>
            <color indexed="81"/>
            <rFont val="Tahoma"/>
            <family val="2"/>
            <charset val="238"/>
          </rPr>
          <t>wilk:</t>
        </r>
        <r>
          <rPr>
            <sz val="9"/>
            <color indexed="81"/>
            <rFont val="Tahoma"/>
            <family val="2"/>
            <charset val="238"/>
          </rPr>
          <t xml:space="preserve">
Pytania: 60
Typ: quizbot
Data: 21 czerwca 20:00</t>
        </r>
      </text>
    </comment>
    <comment ref="M1" authorId="0" shapeId="0" xr:uid="{B613722F-F476-478E-9AED-D37E2BC6186C}">
      <text>
        <r>
          <rPr>
            <b/>
            <sz val="9"/>
            <color indexed="81"/>
            <rFont val="Tahoma"/>
            <family val="2"/>
            <charset val="238"/>
          </rPr>
          <t>wilk:</t>
        </r>
        <r>
          <rPr>
            <sz val="9"/>
            <color indexed="81"/>
            <rFont val="Tahoma"/>
            <family val="2"/>
            <charset val="238"/>
          </rPr>
          <t xml:space="preserve">
Pytania: 66
Typ: quizbot
Data: 13 czerwca 20:00</t>
        </r>
      </text>
    </comment>
    <comment ref="N1" authorId="0" shapeId="0" xr:uid="{5B1508B5-B64D-471C-9183-DC526D33E684}">
      <text>
        <r>
          <rPr>
            <b/>
            <sz val="9"/>
            <color indexed="81"/>
            <rFont val="Tahoma"/>
            <family val="2"/>
            <charset val="238"/>
          </rPr>
          <t>wilk:</t>
        </r>
        <r>
          <rPr>
            <sz val="9"/>
            <color indexed="81"/>
            <rFont val="Tahoma"/>
            <family val="2"/>
            <charset val="238"/>
          </rPr>
          <t xml:space="preserve">
Pytania: 68
Typ: quizbot
Data: 13 czerwca 20:00</t>
        </r>
      </text>
    </comment>
    <comment ref="O1" authorId="0" shapeId="0" xr:uid="{9CF7468A-CBBD-4973-97C2-9437B0BB795E}">
      <text>
        <r>
          <rPr>
            <b/>
            <sz val="9"/>
            <color indexed="81"/>
            <rFont val="Tahoma"/>
            <family val="2"/>
            <charset val="238"/>
          </rPr>
          <t>wilk:</t>
        </r>
        <r>
          <rPr>
            <sz val="9"/>
            <color indexed="81"/>
            <rFont val="Tahoma"/>
            <family val="2"/>
            <charset val="238"/>
          </rPr>
          <t xml:space="preserve">
Pytania: 71
Typ: quizbot
Data: 13 czerwca 20:00</t>
        </r>
      </text>
    </comment>
    <comment ref="P1" authorId="0" shapeId="0" xr:uid="{4A4749D8-613A-4E33-9270-C27FBF91CEEE}">
      <text>
        <r>
          <rPr>
            <b/>
            <sz val="9"/>
            <color indexed="81"/>
            <rFont val="Tahoma"/>
            <family val="2"/>
            <charset val="238"/>
          </rPr>
          <t>wilk:</t>
        </r>
        <r>
          <rPr>
            <sz val="9"/>
            <color indexed="81"/>
            <rFont val="Tahoma"/>
            <family val="2"/>
            <charset val="238"/>
          </rPr>
          <t xml:space="preserve">
Pytania: 65
Typ: quizbot
Data: 13 czerwca 21:00</t>
        </r>
      </text>
    </comment>
    <comment ref="Q1" authorId="0" shapeId="0" xr:uid="{6E0ABFD7-E82A-4B3C-A419-16BCB058A2C3}">
      <text>
        <r>
          <rPr>
            <b/>
            <sz val="9"/>
            <color indexed="81"/>
            <rFont val="Tahoma"/>
            <family val="2"/>
            <charset val="238"/>
          </rPr>
          <t>wilk:</t>
        </r>
        <r>
          <rPr>
            <sz val="9"/>
            <color indexed="81"/>
            <rFont val="Tahoma"/>
            <family val="2"/>
            <charset val="238"/>
          </rPr>
          <t xml:space="preserve">
Pytania: 68
Typ: quizbot
Data: 13 czerwca 21:00
Wydarzenie streamowane</t>
        </r>
      </text>
    </comment>
    <comment ref="R1" authorId="0" shapeId="0" xr:uid="{ED928C29-6EBC-4C17-8BE3-0A4DBB71861F}">
      <text>
        <r>
          <rPr>
            <b/>
            <sz val="9"/>
            <color indexed="81"/>
            <rFont val="Tahoma"/>
            <family val="2"/>
            <charset val="238"/>
          </rPr>
          <t>wilk:</t>
        </r>
        <r>
          <rPr>
            <sz val="9"/>
            <color indexed="81"/>
            <rFont val="Tahoma"/>
            <family val="2"/>
            <charset val="238"/>
          </rPr>
          <t xml:space="preserve">
Pytania: 60
Typ: quizbot
Data: 13 czerwca 21:00</t>
        </r>
      </text>
    </comment>
    <comment ref="S1" authorId="0" shapeId="0" xr:uid="{1646344E-690E-44F4-B07E-7D603509FE16}">
      <text>
        <r>
          <rPr>
            <b/>
            <sz val="9"/>
            <color indexed="81"/>
            <rFont val="Tahoma"/>
            <family val="2"/>
            <charset val="238"/>
          </rPr>
          <t>wilk:</t>
        </r>
        <r>
          <rPr>
            <sz val="9"/>
            <color indexed="81"/>
            <rFont val="Tahoma"/>
            <family val="2"/>
            <charset val="238"/>
          </rPr>
          <t xml:space="preserve">
Pytania: 65
Typ: quizbot
Data: 13 czerwca 21:00</t>
        </r>
      </text>
    </comment>
    <comment ref="T1" authorId="0" shapeId="0" xr:uid="{9E10A183-AA84-419C-86F4-86782E4C8CC0}">
      <text>
        <r>
          <rPr>
            <b/>
            <sz val="9"/>
            <color indexed="81"/>
            <rFont val="Tahoma"/>
            <family val="2"/>
            <charset val="238"/>
          </rPr>
          <t>wilk:</t>
        </r>
        <r>
          <rPr>
            <sz val="9"/>
            <color indexed="81"/>
            <rFont val="Tahoma"/>
            <family val="2"/>
            <charset val="238"/>
          </rPr>
          <t xml:space="preserve">
Pytania: 54
Typ: quizbot
Data: 23 czerwca 21:00</t>
        </r>
      </text>
    </comment>
    <comment ref="U1" authorId="0" shapeId="0" xr:uid="{A5519AD5-BBA8-40AD-A0D1-6C882EBC1B89}">
      <text>
        <r>
          <rPr>
            <b/>
            <sz val="9"/>
            <color indexed="81"/>
            <rFont val="Tahoma"/>
            <family val="2"/>
            <charset val="238"/>
          </rPr>
          <t>wilk:</t>
        </r>
        <r>
          <rPr>
            <sz val="9"/>
            <color indexed="81"/>
            <rFont val="Tahoma"/>
            <family val="2"/>
            <charset val="238"/>
          </rPr>
          <t xml:space="preserve">
Pytania: ??
Typ: quizbot
Data: 13 czerwca 21:00</t>
        </r>
      </text>
    </comment>
  </commentList>
</comments>
</file>

<file path=xl/sharedStrings.xml><?xml version="1.0" encoding="utf-8"?>
<sst xmlns="http://schemas.openxmlformats.org/spreadsheetml/2006/main" count="1324" uniqueCount="328">
  <si>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</si>
  <si>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</si>
  <si>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</si>
  <si>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</si>
  <si>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</si>
  <si>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</si>
  <si>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</si>
  <si>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</si>
  <si>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</si>
  <si>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</si>
  <si>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</si>
  <si>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</si>
  <si>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Rozmiar:</t>
  </si>
  <si>
    <t>Przyrost:</t>
  </si>
  <si>
    <t>Zwycięzca:</t>
  </si>
  <si>
    <t>Top10:</t>
  </si>
  <si>
    <t>Suma Q:</t>
  </si>
  <si>
    <t>Łącznie:</t>
  </si>
  <si>
    <t>min</t>
  </si>
  <si>
    <t>max</t>
  </si>
  <si>
    <t>avg</t>
  </si>
  <si>
    <t>Ostatni:</t>
  </si>
  <si>
    <t>tradycyjne</t>
  </si>
  <si>
    <t>z pomieszaną odpowiedzią</t>
  </si>
  <si>
    <t>z wieloma odpowiedziami</t>
  </si>
  <si>
    <t>z pomieszanym pytaniem</t>
  </si>
  <si>
    <t>%</t>
  </si>
  <si>
    <t>Quizbot</t>
  </si>
  <si>
    <t>Miejsce</t>
  </si>
  <si>
    <t>Punkty</t>
  </si>
  <si>
    <t>Q-punkty</t>
  </si>
  <si>
    <t>Zwycięzca %:</t>
  </si>
  <si>
    <t>Zabawa (quizbot)</t>
  </si>
  <si>
    <t>Zabawa</t>
  </si>
  <si>
    <t>med</t>
  </si>
  <si>
    <t>milionerzy</t>
  </si>
  <si>
    <t>mieszacz</t>
  </si>
  <si>
    <t>familiada</t>
  </si>
  <si>
    <t>koło fortuny</t>
  </si>
  <si>
    <t>Najlepszy:</t>
  </si>
  <si>
    <t>Średnia:</t>
  </si>
  <si>
    <t>Miejsca:</t>
  </si>
  <si>
    <t>pomieszany</t>
  </si>
  <si>
    <t>Miejsca Top10:</t>
  </si>
  <si>
    <t>tradycyjne z obrazkiem</t>
  </si>
  <si>
    <t>tradycyjne z dźwiękiem</t>
  </si>
  <si>
    <t>z wyborem odpowiedzi</t>
  </si>
  <si>
    <t>Liczba</t>
  </si>
  <si>
    <t>I-XII</t>
  </si>
  <si>
    <t>Różnica:</t>
  </si>
  <si>
    <t>szybkie</t>
  </si>
  <si>
    <t>Pytania:</t>
  </si>
  <si>
    <t>Przegapione:</t>
  </si>
  <si>
    <t>Pominięte:</t>
  </si>
  <si>
    <t>Zwykłe:</t>
  </si>
  <si>
    <t>Szybkie:</t>
  </si>
  <si>
    <t>Mieszacze:</t>
  </si>
  <si>
    <t>Pomieszane:</t>
  </si>
  <si>
    <t>Quizpoty:</t>
  </si>
  <si>
    <t>Kolekcja:</t>
  </si>
  <si>
    <t>antygoogler</t>
  </si>
  <si>
    <t>Zwycięzcy:</t>
  </si>
  <si>
    <t>z wieloma odpowiedziami z obrazkiem</t>
  </si>
  <si>
    <t>1 z 10</t>
  </si>
  <si>
    <t>Cykl:</t>
  </si>
  <si>
    <t>Kalkulatory mogą nie odpowiadać bieżącemu sposobowi obliczania punktacji.</t>
  </si>
  <si>
    <t>z wyborem odpowiedzi z obrazkiem</t>
  </si>
  <si>
    <t>dizzy</t>
  </si>
  <si>
    <t>quizbot</t>
  </si>
  <si>
    <t>obrazkowy</t>
  </si>
  <si>
    <t>dźwiękowy</t>
  </si>
  <si>
    <t>Odmiana rozgrywki</t>
  </si>
  <si>
    <t>Poprawne:</t>
  </si>
  <si>
    <t>Błędne:</t>
  </si>
  <si>
    <t>Familiadowe</t>
  </si>
  <si>
    <t>Milionerowe</t>
  </si>
  <si>
    <t>średnia</t>
  </si>
  <si>
    <t>mediana</t>
  </si>
  <si>
    <t>suma</t>
  </si>
  <si>
    <t>est</t>
  </si>
  <si>
    <t>Wyniki (all):</t>
  </si>
  <si>
    <t>Min (Top100):</t>
  </si>
  <si>
    <t>Wyniki (Top10):</t>
  </si>
  <si>
    <t>Suma (Top100):</t>
  </si>
  <si>
    <t>Średnia (Top100):</t>
  </si>
  <si>
    <t>Mediana (Top100):</t>
  </si>
  <si>
    <t>Max (all):</t>
  </si>
  <si>
    <t>Min (Top10):</t>
  </si>
  <si>
    <t>Suma (Top10):</t>
  </si>
  <si>
    <t>Średnia (Top10):</t>
  </si>
  <si>
    <t>Mediana (Top10):</t>
  </si>
  <si>
    <t>Suma (all):</t>
  </si>
  <si>
    <t>Nick</t>
  </si>
  <si>
    <t>Operator</t>
  </si>
  <si>
    <t>Administrator</t>
  </si>
  <si>
    <t>Moderator</t>
  </si>
  <si>
    <t>Supergracz</t>
  </si>
  <si>
    <t>wilk</t>
  </si>
  <si>
    <t>karolajn</t>
  </si>
  <si>
    <t>litlegirl</t>
  </si>
  <si>
    <t>Yoel</t>
  </si>
  <si>
    <t>shannon</t>
  </si>
  <si>
    <t>Julek</t>
  </si>
  <si>
    <t>eggrodd</t>
  </si>
  <si>
    <t>atufka</t>
  </si>
  <si>
    <t>Wakko</t>
  </si>
  <si>
    <t>Nasza strona:</t>
  </si>
  <si>
    <t>Adres kontaktowy:</t>
  </si>
  <si>
    <t>https://www.quizpl.net</t>
  </si>
  <si>
    <t>kontakt@quizpl.net</t>
  </si>
  <si>
    <t>quizy.irc@gmail.com</t>
  </si>
  <si>
    <t>quizpl@onet.eu</t>
  </si>
  <si>
    <t>Quizopisarz</t>
  </si>
  <si>
    <t>Quizowygrywacz</t>
  </si>
  <si>
    <t>Quizowiec</t>
  </si>
  <si>
    <t>Areylena</t>
  </si>
  <si>
    <t>karramba</t>
  </si>
  <si>
    <t>dlv</t>
  </si>
  <si>
    <t>_zztop_</t>
  </si>
  <si>
    <t>KrzS</t>
  </si>
  <si>
    <t>goniec_polski</t>
  </si>
  <si>
    <t>gnite</t>
  </si>
  <si>
    <t>SyjaM_ka</t>
  </si>
  <si>
    <t>beliahr</t>
  </si>
  <si>
    <t>kojotka</t>
  </si>
  <si>
    <t>rx</t>
  </si>
  <si>
    <t>Andrrew</t>
  </si>
  <si>
    <t>Witch</t>
  </si>
  <si>
    <t>.</t>
  </si>
  <si>
    <t>DeMetylen</t>
  </si>
  <si>
    <t>bigogr</t>
  </si>
  <si>
    <t>Widmowy_Jack</t>
  </si>
  <si>
    <t>marla</t>
  </si>
  <si>
    <t>Felcia</t>
  </si>
  <si>
    <t>mskins</t>
  </si>
  <si>
    <t>arasel</t>
  </si>
  <si>
    <t>swierszcz</t>
  </si>
  <si>
    <t>oyey</t>
  </si>
  <si>
    <t>Scatterheart</t>
  </si>
  <si>
    <t>delicja</t>
  </si>
  <si>
    <t>Gaxy</t>
  </si>
  <si>
    <t>Ebo1a</t>
  </si>
  <si>
    <t>Plati</t>
  </si>
  <si>
    <t>Nooa</t>
  </si>
  <si>
    <t>blank~</t>
  </si>
  <si>
    <t>Spankin</t>
  </si>
  <si>
    <t>AdamZ</t>
  </si>
  <si>
    <t>Sielka</t>
  </si>
  <si>
    <t>_AdamS_</t>
  </si>
  <si>
    <t>^Hiro^</t>
  </si>
  <si>
    <t>molderek</t>
  </si>
  <si>
    <t>grabarz</t>
  </si>
  <si>
    <t>papermonster82</t>
  </si>
  <si>
    <t>s0me0ne</t>
  </si>
  <si>
    <t>Razem:</t>
  </si>
  <si>
    <t>Nicki:</t>
  </si>
  <si>
    <t>25.10.2005</t>
  </si>
  <si>
    <t>10.12.2007</t>
  </si>
  <si>
    <t>03.05.2008</t>
  </si>
  <si>
    <t>01.10.2008</t>
  </si>
  <si>
    <t>27.10.2009</t>
  </si>
  <si>
    <t>22.02.2010</t>
  </si>
  <si>
    <t>07.11.2017</t>
  </si>
  <si>
    <t>11.11.2011</t>
  </si>
  <si>
    <t>26.10.2016</t>
  </si>
  <si>
    <t>08.05.2009</t>
  </si>
  <si>
    <t>19.01.2009</t>
  </si>
  <si>
    <t>13.06.2008</t>
  </si>
  <si>
    <t>15.12.2013</t>
  </si>
  <si>
    <t>01.04.2019</t>
  </si>
  <si>
    <t>05.10.2016</t>
  </si>
  <si>
    <t>13.05.2018</t>
  </si>
  <si>
    <t>01.02.2016</t>
  </si>
  <si>
    <t>03.01.2016</t>
  </si>
  <si>
    <t>21.10.2018</t>
  </si>
  <si>
    <t>05.10.2014</t>
  </si>
  <si>
    <t>02.01.2013</t>
  </si>
  <si>
    <t>25.03.2018</t>
  </si>
  <si>
    <t>05.12.2009</t>
  </si>
  <si>
    <t>01.06.2010</t>
  </si>
  <si>
    <t>01.11.2009</t>
  </si>
  <si>
    <t>06.03.2009</t>
  </si>
  <si>
    <t>25.04.2006</t>
  </si>
  <si>
    <t>22.02.2006</t>
  </si>
  <si>
    <t>17.01.2007</t>
  </si>
  <si>
    <t>31.08.2005</t>
  </si>
  <si>
    <t>01.02.2006</t>
  </si>
  <si>
    <t>12.05.2006</t>
  </si>
  <si>
    <t>28.06.2006</t>
  </si>
  <si>
    <t>08.02.2008</t>
  </si>
  <si>
    <t>08.05.2007</t>
  </si>
  <si>
    <t>25.04.2007</t>
  </si>
  <si>
    <t>31.05.2007</t>
  </si>
  <si>
    <t>17.06.2007</t>
  </si>
  <si>
    <t>22.10.2007</t>
  </si>
  <si>
    <t>02.05.2008</t>
  </si>
  <si>
    <t>08.01.2008</t>
  </si>
  <si>
    <t>27.12.2014</t>
  </si>
  <si>
    <t>08.04.2012</t>
  </si>
  <si>
    <t>24.02.2019</t>
  </si>
  <si>
    <t>14.07.2011</t>
  </si>
  <si>
    <t>27.07.2009</t>
  </si>
  <si>
    <t>20.05.2009</t>
  </si>
  <si>
    <t>08.12.2008</t>
  </si>
  <si>
    <t>26.05.2013</t>
  </si>
  <si>
    <t>28.06.2008</t>
  </si>
  <si>
    <t>28.08.2009</t>
  </si>
  <si>
    <t>10.01.2008</t>
  </si>
  <si>
    <t>23.12.2008</t>
  </si>
  <si>
    <t>15.01.2006</t>
  </si>
  <si>
    <t>11.03.2006</t>
  </si>
  <si>
    <t>29.11.2007</t>
  </si>
  <si>
    <t>12.12.2006</t>
  </si>
  <si>
    <t>12.06.2007</t>
  </si>
  <si>
    <t>05.2007</t>
  </si>
  <si>
    <t>10.2007</t>
  </si>
  <si>
    <t>11.2007</t>
  </si>
  <si>
    <t>28.12.2007</t>
  </si>
  <si>
    <t>05.2009</t>
  </si>
  <si>
    <t>13.03.2008</t>
  </si>
  <si>
    <t>05.2008</t>
  </si>
  <si>
    <t>07.2008</t>
  </si>
  <si>
    <t>09.2008</t>
  </si>
  <si>
    <t>12.2008</t>
  </si>
  <si>
    <t>07.2009</t>
  </si>
  <si>
    <t>19.08.2018</t>
  </si>
  <si>
    <t>11.2011</t>
  </si>
  <si>
    <t>01.2014</t>
  </si>
  <si>
    <t>06.2014</t>
  </si>
  <si>
    <t>08.2014</t>
  </si>
  <si>
    <t>01.03.2015</t>
  </si>
  <si>
    <t>15.07.2015</t>
  </si>
  <si>
    <t>06.2017</t>
  </si>
  <si>
    <t>10.03.2019</t>
  </si>
  <si>
    <t>03.2020</t>
  </si>
  <si>
    <t>07.06.2020</t>
  </si>
  <si>
    <t>12.2020</t>
  </si>
  <si>
    <t>01.2021</t>
  </si>
  <si>
    <t>UukGoblin</t>
  </si>
  <si>
    <t>SET_</t>
  </si>
  <si>
    <t>olek</t>
  </si>
  <si>
    <t>Mych</t>
  </si>
  <si>
    <t>Mikusia</t>
  </si>
  <si>
    <t>malami</t>
  </si>
  <si>
    <t>kowal^^</t>
  </si>
  <si>
    <t>FilipS</t>
  </si>
  <si>
    <t>dotti</t>
  </si>
  <si>
    <t>damian</t>
  </si>
  <si>
    <t>ChaoSS</t>
  </si>
  <si>
    <t>Kaseven</t>
  </si>
  <si>
    <t>[GreG]</t>
  </si>
  <si>
    <t>[KERMI]</t>
  </si>
  <si>
    <t>bej</t>
  </si>
  <si>
    <t>criville</t>
  </si>
  <si>
    <t>extra</t>
  </si>
  <si>
    <t>FRanc3sca</t>
  </si>
  <si>
    <t>Unforgiven</t>
  </si>
  <si>
    <t>vallkirjae</t>
  </si>
  <si>
    <t>Rodzaj skryptu premiery quizowej</t>
  </si>
  <si>
    <t>Unikatowi autorzy premier quizowych: miesięcznie i rocznie</t>
  </si>
  <si>
    <t>Unikatowi gracze w premiery quizowe: miesięcznie i rocznie</t>
  </si>
  <si>
    <t>Unikatowi zwycięzcy z premier quizowych: miesięcznie i rocznie</t>
  </si>
  <si>
    <t>Unikatowi medaliści z premier quizowych: miesięcznie i rocznie</t>
  </si>
  <si>
    <t>Premiery quizowe</t>
  </si>
  <si>
    <t>Gracze:</t>
  </si>
  <si>
    <t>13.06.2021</t>
  </si>
  <si>
    <t>springola</t>
  </si>
  <si>
    <t>Sumaryczne</t>
  </si>
  <si>
    <t>Z bota</t>
  </si>
  <si>
    <t>Pytania z premier quizowych</t>
  </si>
  <si>
    <t>Zabawa (pokemony)</t>
  </si>
  <si>
    <t>Dwarf</t>
  </si>
  <si>
    <t>LzP</t>
  </si>
  <si>
    <t>Gienek</t>
  </si>
  <si>
    <t>Rondelki</t>
  </si>
  <si>
    <t>BOLO8</t>
  </si>
  <si>
    <t>Anarkin</t>
  </si>
  <si>
    <t>dereniovka</t>
  </si>
  <si>
    <t>Hawa</t>
  </si>
  <si>
    <t>Mgla</t>
  </si>
  <si>
    <t>badboy</t>
  </si>
  <si>
    <t>[Ashram]</t>
  </si>
  <si>
    <t>bashka</t>
  </si>
  <si>
    <t>Klasyczne</t>
  </si>
  <si>
    <t>Rodzaj</t>
  </si>
  <si>
    <t>Mieszacze</t>
  </si>
  <si>
    <t>Pomieszane</t>
  </si>
  <si>
    <t>Klasyczne (obrazkowe)</t>
  </si>
  <si>
    <t>Klasyczne (dźwiękowe)</t>
  </si>
  <si>
    <t>Familiadowe (obrazkowe)</t>
  </si>
  <si>
    <t>Milionerowe (obrazkowe)</t>
  </si>
  <si>
    <t>Pytania (baza)</t>
  </si>
  <si>
    <t>Quiz (wygrana)</t>
  </si>
  <si>
    <t>18.09.2022</t>
  </si>
  <si>
    <t>Gry</t>
  </si>
  <si>
    <t>memphis</t>
  </si>
  <si>
    <t>18.12.2022</t>
  </si>
  <si>
    <t>Poprawne %:</t>
  </si>
  <si>
    <t>Pominięte %:</t>
  </si>
  <si>
    <t>Przegapione %:</t>
  </si>
  <si>
    <t>Błędne %:</t>
  </si>
  <si>
    <t>wecan4</t>
  </si>
  <si>
    <t>16.07.2023</t>
  </si>
  <si>
    <t>Dni</t>
  </si>
  <si>
    <t>miesiące gry w quizbota:</t>
  </si>
  <si>
    <t>Inne</t>
  </si>
  <si>
    <t>07.04.2024</t>
  </si>
  <si>
    <t>Punkty (plik):</t>
  </si>
  <si>
    <t>Punkty (ogł.):</t>
  </si>
  <si>
    <t>01.08.2024</t>
  </si>
  <si>
    <t>06.10.2024</t>
  </si>
  <si>
    <t>13.10.2024</t>
  </si>
  <si>
    <t>Stan na: 15.01.2025</t>
  </si>
  <si>
    <t>30.11.2007</t>
  </si>
  <si>
    <t>31.12.2020</t>
  </si>
  <si>
    <t>31.03.2020</t>
  </si>
  <si>
    <t>31.01.2014</t>
  </si>
  <si>
    <t>31.12.2008</t>
  </si>
  <si>
    <t>31.01.2021</t>
  </si>
  <si>
    <t>30.11.2011</t>
  </si>
  <si>
    <t>31.05.2008</t>
  </si>
  <si>
    <t>31.07.2008</t>
  </si>
  <si>
    <t>31.08.2014</t>
  </si>
  <si>
    <t>30.06.2014</t>
  </si>
  <si>
    <t>30.06.2017</t>
  </si>
  <si>
    <t>31.07.2009</t>
  </si>
  <si>
    <t>30.09.2008</t>
  </si>
  <si>
    <t>31.10.2007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</si>
</sst>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6" x14ac:knownFonts="1">
    <font>
      <sz val="10"/>
      <name val="Arial CE"/>
      <charset val="238"/>
    </font>
    <font>
      <sz val="10"/>
      <name val="Arial CE"/>
      <charset val="238"/>
    </font>
    <font>
      <sz val="8"/>
      <name val="Arial CE"/>
      <charset val="238"/>
    </font>
    <font>
      <sz val="8"/>
      <color indexed="81"/>
      <name val="Tahoma"/>
      <family val="2"/>
      <charset val="238"/>
    </font>
    <font>
      <b/>
      <sz val="8"/>
      <color indexed="81"/>
      <name val="Tahoma"/>
      <family val="2"/>
      <charset val="238"/>
    </font>
    <font>
      <sz val="10"/>
      <name val="Arial"/>
      <family val="2"/>
      <charset val="238"/>
    </font>
    <font>
      <u/>
      <sz val="10"/>
      <color indexed="12"/>
      <name val="Arial CE"/>
      <charset val="238"/>
    </font>
    <font>
      <b/>
      <sz val="18"/>
      <name val="Arial"/>
      <family val="2"/>
      <charset val="238"/>
    </font>
    <font>
      <b/>
      <sz val="10"/>
      <name val="Arial"/>
      <family val="2"/>
      <charset val="238"/>
    </font>
    <font>
      <sz val="10"/>
      <name val="Arial CE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8"/>
      <name val="Arial"/>
      <family val="2"/>
      <charset val="238"/>
    </font>
    <font>
      <sz val="8"/>
      <color indexed="55"/>
      <name val="Arial"/>
      <family val="2"/>
      <charset val="238"/>
    </font>
    <font>
      <b/>
      <sz val="8"/>
      <name val="Arial"/>
      <family val="2"/>
      <charset val="238"/>
    </font>
    <font>
      <sz val="8"/>
      <color rgb="FF000000"/>
      <name val="Arial"/>
      <family val="2"/>
      <charset val="238"/>
    </font>
    <font>
      <sz val="8"/>
      <color rgb="FF808080"/>
      <name val="Arial"/>
      <family val="2"/>
      <charset val="238"/>
    </font>
    <font>
      <sz val="10"/>
      <color theme="0" tint="-0.34998626667073579"/>
      <name val="Arial"/>
      <family val="2"/>
      <charset val="238"/>
    </font>
    <font>
      <sz val="8"/>
      <color theme="0" tint="-0.499984740745262"/>
      <name val="Arial"/>
      <family val="2"/>
      <charset val="238"/>
    </font>
    <font>
      <sz val="8"/>
      <color theme="0" tint="-0.34998626667073579"/>
      <name val="Arial"/>
      <family val="2"/>
      <charset val="238"/>
    </font>
    <font>
      <sz val="8"/>
      <color theme="0" tint="-0.14999847407452621"/>
      <name val="Arial"/>
      <family val="2"/>
      <charset val="238"/>
    </font>
    <font>
      <sz val="8"/>
      <color rgb="FFAA0000"/>
      <name val="Arial"/>
      <family val="2"/>
      <charset val="238"/>
    </font>
    <font>
      <sz val="8"/>
      <color rgb="FF009900"/>
      <name val="Arial"/>
      <family val="2"/>
      <charset val="238"/>
    </font>
    <font>
      <b/>
      <u/>
      <sz val="10"/>
      <name val="Arial CE"/>
      <charset val="238"/>
    </font>
    <font>
      <b/>
      <u/>
      <sz val="10"/>
      <name val="Arial"/>
      <family val="2"/>
      <charset val="238"/>
    </font>
    <font>
      <i/>
      <sz val="8"/>
      <name val="Arial"/>
      <family val="2"/>
      <charset val="238"/>
    </font>
  </fonts>
  <fills count="27">
    <fill>
      <patternFill patternType="none"/>
    </fill>
    <fill>
      <patternFill patternType="gray125"/>
    </fill>
    <fill>
      <patternFill patternType="solid">
        <fgColor indexed="17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AA0000"/>
        <bgColor indexed="64"/>
      </patternFill>
    </fill>
    <fill>
      <patternFill patternType="solid">
        <fgColor rgb="FF009900"/>
        <bgColor indexed="64"/>
      </patternFill>
    </fill>
    <fill>
      <patternFill patternType="solid">
        <fgColor rgb="FF0077FF"/>
        <bgColor indexed="64"/>
      </patternFill>
    </fill>
    <fill>
      <patternFill patternType="solid">
        <fgColor rgb="FFFF7700"/>
        <bgColor indexed="64"/>
      </patternFill>
    </fill>
    <fill>
      <patternFill patternType="solid">
        <fgColor rgb="FF9922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</fills>
  <borders count="80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22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ashDotDot">
        <color indexed="64"/>
      </left>
      <right/>
      <top/>
      <bottom/>
      <diagonal/>
    </border>
    <border>
      <left style="dashDotDot">
        <color indexed="64"/>
      </left>
      <right/>
      <top/>
      <bottom style="dashDotDot">
        <color indexed="64"/>
      </bottom>
      <diagonal/>
    </border>
    <border>
      <left/>
      <right/>
      <top/>
      <bottom style="dashDotDot">
        <color indexed="64"/>
      </bottom>
      <diagonal/>
    </border>
    <border>
      <left style="dashDotDot">
        <color indexed="63"/>
      </left>
      <right/>
      <top style="dashDotDot">
        <color indexed="63"/>
      </top>
      <bottom/>
      <diagonal/>
    </border>
    <border>
      <left/>
      <right/>
      <top style="dashDotDot">
        <color indexed="63"/>
      </top>
      <bottom/>
      <diagonal/>
    </border>
    <border>
      <left/>
      <right style="dashDotDot">
        <color indexed="63"/>
      </right>
      <top style="dashDotDot">
        <color indexed="63"/>
      </top>
      <bottom/>
      <diagonal/>
    </border>
    <border>
      <left style="dashDotDot">
        <color indexed="63"/>
      </left>
      <right/>
      <top/>
      <bottom/>
      <diagonal/>
    </border>
    <border>
      <left/>
      <right style="dashDotDot">
        <color indexed="63"/>
      </right>
      <top/>
      <bottom/>
      <diagonal/>
    </border>
    <border>
      <left style="dashDotDot">
        <color indexed="63"/>
      </left>
      <right/>
      <top/>
      <bottom style="dashDotDot">
        <color indexed="63"/>
      </bottom>
      <diagonal/>
    </border>
    <border>
      <left/>
      <right/>
      <top/>
      <bottom style="dashDotDot">
        <color indexed="63"/>
      </bottom>
      <diagonal/>
    </border>
    <border>
      <left/>
      <right style="dashDotDot">
        <color indexed="63"/>
      </right>
      <top/>
      <bottom style="dashDotDot">
        <color indexed="63"/>
      </bottom>
      <diagonal/>
    </border>
    <border>
      <left style="dashDotDot">
        <color indexed="64"/>
      </left>
      <right/>
      <top style="dashDotDot">
        <color indexed="64"/>
      </top>
      <bottom style="dotted">
        <color indexed="64"/>
      </bottom>
      <diagonal/>
    </border>
    <border>
      <left/>
      <right/>
      <top style="dashDotDot">
        <color indexed="64"/>
      </top>
      <bottom style="dotted">
        <color indexed="64"/>
      </bottom>
      <diagonal/>
    </border>
    <border>
      <left/>
      <right style="dashDotDot">
        <color indexed="64"/>
      </right>
      <top style="dashDotDot">
        <color indexed="64"/>
      </top>
      <bottom style="dotted">
        <color indexed="64"/>
      </bottom>
      <diagonal/>
    </border>
    <border>
      <left/>
      <right style="dashDotDot">
        <color indexed="64"/>
      </right>
      <top/>
      <bottom/>
      <diagonal/>
    </border>
    <border>
      <left/>
      <right style="dashDotDot">
        <color indexed="64"/>
      </right>
      <top/>
      <bottom style="dashDotDot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medium">
        <color indexed="64"/>
      </left>
      <right style="medium">
        <color indexed="64"/>
      </right>
      <top/>
      <bottom/>
      <diagonal style="thin">
        <color theme="0" tint="-0.14996795556505021"/>
      </diagonal>
    </border>
    <border diagonalUp="1" diagonalDown="1">
      <left/>
      <right/>
      <top/>
      <bottom/>
      <diagonal style="thin">
        <color theme="0" tint="-0.14996795556505021"/>
      </diagonal>
    </border>
    <border diagonalUp="1" diagonalDown="1">
      <left style="medium">
        <color indexed="64"/>
      </left>
      <right/>
      <top style="thin">
        <color indexed="64"/>
      </top>
      <bottom style="thin">
        <color indexed="64"/>
      </bottom>
      <diagonal style="thin">
        <color theme="0" tint="-0.14996795556505021"/>
      </diagonal>
    </border>
    <border diagonalUp="1" diagonalDown="1">
      <left/>
      <right/>
      <top style="thin">
        <color indexed="64"/>
      </top>
      <bottom style="thin">
        <color indexed="64"/>
      </bottom>
      <diagonal style="thin">
        <color theme="0" tint="-0.14996795556505021"/>
      </diagonal>
    </border>
    <border diagonalUp="1" diagonalDown="1">
      <left style="medium">
        <color indexed="64"/>
      </left>
      <right/>
      <top/>
      <bottom/>
      <diagonal style="thin">
        <color theme="0" tint="-0.14996795556505021"/>
      </diagonal>
    </border>
    <border diagonalUp="1" diagonalDown="1">
      <left style="medium">
        <color indexed="64"/>
      </left>
      <right/>
      <top style="thin">
        <color indexed="64"/>
      </top>
      <bottom/>
      <diagonal style="thin">
        <color theme="0" tint="-0.14996795556505021"/>
      </diagonal>
    </border>
    <border diagonalUp="1" diagonalDown="1">
      <left/>
      <right/>
      <top style="thin">
        <color indexed="64"/>
      </top>
      <bottom/>
      <diagonal style="thin">
        <color theme="0" tint="-0.14996795556505021"/>
      </diagonal>
    </border>
    <border diagonalUp="1" diagonalDown="1">
      <left style="medium">
        <color indexed="64"/>
      </left>
      <right/>
      <top/>
      <bottom style="thin">
        <color indexed="64"/>
      </bottom>
      <diagonal style="thin">
        <color theme="0" tint="-0.14996795556505021"/>
      </diagonal>
    </border>
    <border diagonalUp="1" diagonalDown="1">
      <left/>
      <right/>
      <top/>
      <bottom style="thin">
        <color indexed="64"/>
      </bottom>
      <diagonal style="thin">
        <color theme="0" tint="-0.14996795556505021"/>
      </diagonal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theme="0" tint="-0.14996795556505021"/>
      </diagonal>
    </border>
    <border diagonalUp="1" diagonalDown="1">
      <left style="thin">
        <color indexed="64"/>
      </left>
      <right style="thin">
        <color indexed="64"/>
      </right>
      <top/>
      <bottom/>
      <diagonal style="thin">
        <color theme="0" tint="-0.14996795556505021"/>
      </diagonal>
    </border>
    <border diagonalUp="1" diagonalDown="1">
      <left style="thin">
        <color indexed="64"/>
      </left>
      <right/>
      <top style="thin">
        <color indexed="64"/>
      </top>
      <bottom/>
      <diagonal style="thin">
        <color theme="0" tint="-0.14996795556505021"/>
      </diagonal>
    </border>
    <border diagonalUp="1" diagonalDown="1">
      <left/>
      <right style="medium">
        <color indexed="64"/>
      </right>
      <top style="thin">
        <color indexed="64"/>
      </top>
      <bottom/>
      <diagonal style="thin">
        <color theme="0" tint="-0.14996795556505021"/>
      </diagonal>
    </border>
    <border diagonalUp="1" diagonalDown="1">
      <left style="thin">
        <color indexed="64"/>
      </left>
      <right/>
      <top/>
      <bottom/>
      <diagonal style="thin">
        <color theme="0" tint="-0.14996795556505021"/>
      </diagonal>
    </border>
    <border diagonalUp="1" diagonalDown="1">
      <left/>
      <right style="medium">
        <color indexed="64"/>
      </right>
      <top/>
      <bottom/>
      <diagonal style="thin">
        <color theme="0" tint="-0.14996795556505021"/>
      </diagonal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theme="0" tint="-0.14996795556505021"/>
      </diagonal>
    </border>
    <border diagonalUp="1"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theme="0" tint="-0.14996795556505021"/>
      </diagonal>
    </border>
    <border diagonalUp="1" diagonalDown="1">
      <left/>
      <right style="medium">
        <color indexed="64"/>
      </right>
      <top style="thin">
        <color indexed="64"/>
      </top>
      <bottom style="thin">
        <color indexed="64"/>
      </bottom>
      <diagonal style="thin">
        <color theme="0" tint="-0.14996795556505021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theme="0" tint="-0.24994659260841701"/>
      </diagonal>
    </border>
    <border diagonalUp="1">
      <left/>
      <right style="thin">
        <color indexed="64"/>
      </right>
      <top/>
      <bottom/>
      <diagonal style="thin">
        <color theme="0" tint="-0.24994659260841701"/>
      </diagonal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334">
    <xf numFmtId="0" fontId="0" fillId="0" borderId="0" xfId="0"/>
    <xf numFmtId="0" fontId="5" fillId="0" borderId="0" xfId="0" applyFont="1"/>
    <xf numFmtId="10" fontId="5" fillId="0" borderId="0" xfId="0" applyNumberFormat="1" applyFont="1"/>
    <xf numFmtId="0" fontId="5" fillId="0" borderId="3" xfId="0" applyFont="1" applyBorder="1"/>
    <xf numFmtId="0" fontId="5" fillId="2" borderId="1" xfId="0" applyFont="1" applyFill="1" applyBorder="1"/>
    <xf numFmtId="0" fontId="5" fillId="3" borderId="1" xfId="0" applyFont="1" applyFill="1" applyBorder="1"/>
    <xf numFmtId="0" fontId="5" fillId="4" borderId="1" xfId="0" applyFont="1" applyFill="1" applyBorder="1"/>
    <xf numFmtId="0" fontId="5" fillId="5" borderId="1" xfId="0" applyFont="1" applyFill="1" applyBorder="1"/>
    <xf numFmtId="0" fontId="5" fillId="6" borderId="1" xfId="0" applyFont="1" applyFill="1" applyBorder="1"/>
    <xf numFmtId="0" fontId="5" fillId="7" borderId="1" xfId="0" applyFont="1" applyFill="1" applyBorder="1"/>
    <xf numFmtId="0" fontId="5" fillId="8" borderId="1" xfId="0" applyFont="1" applyFill="1" applyBorder="1"/>
    <xf numFmtId="0" fontId="5" fillId="0" borderId="0" xfId="0" applyFont="1" applyAlignment="1">
      <alignment horizontal="center"/>
    </xf>
    <xf numFmtId="0" fontId="5" fillId="9" borderId="1" xfId="0" applyFont="1" applyFill="1" applyBorder="1"/>
    <xf numFmtId="0" fontId="5" fillId="10" borderId="28" xfId="0" applyFont="1" applyFill="1" applyBorder="1"/>
    <xf numFmtId="0" fontId="0" fillId="0" borderId="0" xfId="0" applyBorder="1" applyAlignment="1"/>
    <xf numFmtId="0" fontId="5" fillId="11" borderId="1" xfId="0" applyFont="1" applyFill="1" applyBorder="1"/>
    <xf numFmtId="0" fontId="5" fillId="0" borderId="0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1" fillId="0" borderId="29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9" fillId="0" borderId="23" xfId="0" applyFont="1" applyFill="1" applyBorder="1" applyAlignment="1">
      <alignment horizontal="center"/>
    </xf>
    <xf numFmtId="0" fontId="9" fillId="0" borderId="8" xfId="0" applyFont="1" applyFill="1" applyBorder="1" applyAlignment="1">
      <alignment horizontal="center"/>
    </xf>
    <xf numFmtId="0" fontId="1" fillId="0" borderId="17" xfId="0" applyFont="1" applyFill="1" applyBorder="1" applyAlignment="1">
      <alignment horizontal="center"/>
    </xf>
    <xf numFmtId="0" fontId="9" fillId="0" borderId="19" xfId="0" applyFont="1" applyFill="1" applyBorder="1" applyAlignment="1">
      <alignment horizontal="center"/>
    </xf>
    <xf numFmtId="0" fontId="9" fillId="0" borderId="17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5" fillId="0" borderId="23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5" fillId="0" borderId="0" xfId="0" applyFont="1" applyFill="1"/>
    <xf numFmtId="0" fontId="0" fillId="0" borderId="0" xfId="0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5" fillId="0" borderId="17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0" fillId="0" borderId="32" xfId="0" applyFill="1" applyBorder="1" applyAlignment="1">
      <alignment horizontal="center"/>
    </xf>
    <xf numFmtId="0" fontId="0" fillId="0" borderId="22" xfId="0" applyFill="1" applyBorder="1" applyAlignment="1">
      <alignment horizontal="center"/>
    </xf>
    <xf numFmtId="0" fontId="5" fillId="0" borderId="7" xfId="0" applyFont="1" applyFill="1" applyBorder="1" applyAlignment="1">
      <alignment horizontal="center"/>
    </xf>
    <xf numFmtId="0" fontId="0" fillId="0" borderId="23" xfId="0" applyFill="1" applyBorder="1" applyAlignment="1">
      <alignment horizontal="center"/>
    </xf>
    <xf numFmtId="0" fontId="5" fillId="0" borderId="8" xfId="0" applyFont="1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19" xfId="0" applyFill="1" applyBorder="1" applyAlignment="1">
      <alignment horizontal="center"/>
    </xf>
    <xf numFmtId="0" fontId="5" fillId="0" borderId="0" xfId="0" applyFont="1" applyFill="1" applyAlignment="1">
      <alignment horizontal="center"/>
    </xf>
    <xf numFmtId="0" fontId="5" fillId="0" borderId="21" xfId="0" applyFont="1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5" fillId="0" borderId="16" xfId="0" applyFont="1" applyFill="1" applyBorder="1" applyAlignment="1">
      <alignment horizontal="center"/>
    </xf>
    <xf numFmtId="0" fontId="5" fillId="2" borderId="28" xfId="0" applyFont="1" applyFill="1" applyBorder="1"/>
    <xf numFmtId="0" fontId="5" fillId="3" borderId="28" xfId="0" applyFont="1" applyFill="1" applyBorder="1"/>
    <xf numFmtId="0" fontId="5" fillId="4" borderId="28" xfId="0" applyFont="1" applyFill="1" applyBorder="1"/>
    <xf numFmtId="0" fontId="5" fillId="5" borderId="28" xfId="0" applyFont="1" applyFill="1" applyBorder="1"/>
    <xf numFmtId="0" fontId="5" fillId="6" borderId="28" xfId="0" applyFont="1" applyFill="1" applyBorder="1"/>
    <xf numFmtId="0" fontId="0" fillId="12" borderId="28" xfId="0" applyFill="1" applyBorder="1"/>
    <xf numFmtId="0" fontId="5" fillId="13" borderId="28" xfId="0" applyFont="1" applyFill="1" applyBorder="1"/>
    <xf numFmtId="0" fontId="5" fillId="14" borderId="28" xfId="0" applyFont="1" applyFill="1" applyBorder="1"/>
    <xf numFmtId="0" fontId="0" fillId="12" borderId="1" xfId="0" applyFill="1" applyBorder="1"/>
    <xf numFmtId="0" fontId="12" fillId="0" borderId="0" xfId="0" applyFont="1"/>
    <xf numFmtId="0" fontId="12" fillId="0" borderId="0" xfId="0" applyFont="1" applyBorder="1"/>
    <xf numFmtId="0" fontId="12" fillId="0" borderId="9" xfId="0" applyFont="1" applyBorder="1"/>
    <xf numFmtId="0" fontId="12" fillId="0" borderId="12" xfId="0" applyFont="1" applyBorder="1"/>
    <xf numFmtId="0" fontId="12" fillId="0" borderId="7" xfId="0" applyFont="1" applyBorder="1"/>
    <xf numFmtId="0" fontId="12" fillId="0" borderId="13" xfId="0" applyFont="1" applyBorder="1"/>
    <xf numFmtId="0" fontId="12" fillId="0" borderId="14" xfId="0" applyFont="1" applyBorder="1"/>
    <xf numFmtId="0" fontId="13" fillId="0" borderId="0" xfId="0" applyFont="1" applyFill="1" applyBorder="1"/>
    <xf numFmtId="2" fontId="13" fillId="0" borderId="0" xfId="0" applyNumberFormat="1" applyFont="1" applyFill="1" applyBorder="1"/>
    <xf numFmtId="0" fontId="13" fillId="0" borderId="0" xfId="0" applyNumberFormat="1" applyFont="1" applyFill="1" applyBorder="1"/>
    <xf numFmtId="0" fontId="12" fillId="0" borderId="0" xfId="0" applyFont="1" applyBorder="1" applyAlignment="1">
      <alignment horizontal="center"/>
    </xf>
    <xf numFmtId="0" fontId="2" fillId="0" borderId="0" xfId="0" applyFont="1"/>
    <xf numFmtId="0" fontId="12" fillId="0" borderId="0" xfId="0" applyFont="1" applyFill="1" applyBorder="1" applyAlignment="1"/>
    <xf numFmtId="0" fontId="12" fillId="0" borderId="9" xfId="0" applyFont="1" applyFill="1" applyBorder="1" applyAlignment="1"/>
    <xf numFmtId="0" fontId="12" fillId="0" borderId="12" xfId="0" applyFont="1" applyFill="1" applyBorder="1" applyAlignment="1"/>
    <xf numFmtId="0" fontId="12" fillId="0" borderId="0" xfId="0" applyFont="1" applyFill="1" applyBorder="1"/>
    <xf numFmtId="0" fontId="13" fillId="0" borderId="0" xfId="0" applyFont="1" applyFill="1" applyBorder="1" applyAlignment="1"/>
    <xf numFmtId="2" fontId="13" fillId="0" borderId="0" xfId="0" applyNumberFormat="1" applyFont="1" applyFill="1" applyBorder="1" applyAlignment="1"/>
    <xf numFmtId="0" fontId="13" fillId="0" borderId="0" xfId="0" applyNumberFormat="1" applyFont="1" applyFill="1" applyBorder="1" applyAlignment="1"/>
    <xf numFmtId="0" fontId="12" fillId="0" borderId="14" xfId="0" applyNumberFormat="1" applyFont="1" applyFill="1" applyBorder="1" applyAlignment="1"/>
    <xf numFmtId="0" fontId="12" fillId="0" borderId="26" xfId="0" applyFont="1" applyBorder="1"/>
    <xf numFmtId="0" fontId="12" fillId="0" borderId="27" xfId="0" applyFont="1" applyBorder="1"/>
    <xf numFmtId="0" fontId="12" fillId="0" borderId="12" xfId="0" applyNumberFormat="1" applyFont="1" applyFill="1" applyBorder="1" applyAlignment="1"/>
    <xf numFmtId="0" fontId="15" fillId="0" borderId="27" xfId="0" applyFont="1" applyBorder="1" applyAlignment="1">
      <alignment vertical="center"/>
    </xf>
    <xf numFmtId="0" fontId="12" fillId="0" borderId="31" xfId="0" applyFont="1" applyBorder="1"/>
    <xf numFmtId="0" fontId="12" fillId="18" borderId="0" xfId="0" applyFont="1" applyFill="1" applyAlignment="1">
      <alignment horizontal="center"/>
    </xf>
    <xf numFmtId="0" fontId="12" fillId="19" borderId="0" xfId="0" applyFont="1" applyFill="1" applyAlignment="1">
      <alignment horizontal="center"/>
    </xf>
    <xf numFmtId="0" fontId="12" fillId="20" borderId="0" xfId="0" applyFont="1" applyFill="1" applyAlignment="1">
      <alignment horizontal="center"/>
    </xf>
    <xf numFmtId="0" fontId="12" fillId="0" borderId="0" xfId="0" applyFont="1" applyAlignment="1">
      <alignment horizontal="center"/>
    </xf>
    <xf numFmtId="0" fontId="12" fillId="21" borderId="0" xfId="0" applyFont="1" applyFill="1" applyAlignment="1">
      <alignment horizontal="center"/>
    </xf>
    <xf numFmtId="0" fontId="12" fillId="22" borderId="0" xfId="0" applyFont="1" applyFill="1" applyAlignment="1">
      <alignment horizontal="center"/>
    </xf>
    <xf numFmtId="0" fontId="12" fillId="0" borderId="19" xfId="0" applyFont="1" applyFill="1" applyBorder="1" applyAlignment="1"/>
    <xf numFmtId="0" fontId="12" fillId="0" borderId="20" xfId="0" applyFont="1" applyFill="1" applyBorder="1" applyAlignment="1"/>
    <xf numFmtId="0" fontId="12" fillId="0" borderId="8" xfId="0" applyFont="1" applyBorder="1"/>
    <xf numFmtId="0" fontId="12" fillId="0" borderId="6" xfId="0" applyFont="1" applyBorder="1"/>
    <xf numFmtId="0" fontId="12" fillId="0" borderId="21" xfId="0" applyFont="1" applyBorder="1"/>
    <xf numFmtId="0" fontId="12" fillId="0" borderId="24" xfId="0" applyFont="1" applyBorder="1"/>
    <xf numFmtId="0" fontId="12" fillId="0" borderId="17" xfId="0" applyFont="1" applyBorder="1"/>
    <xf numFmtId="0" fontId="12" fillId="0" borderId="25" xfId="0" applyFont="1" applyBorder="1"/>
    <xf numFmtId="0" fontId="12" fillId="0" borderId="15" xfId="0" applyFont="1" applyBorder="1"/>
    <xf numFmtId="0" fontId="12" fillId="0" borderId="19" xfId="0" applyFont="1" applyBorder="1"/>
    <xf numFmtId="0" fontId="12" fillId="0" borderId="20" xfId="0" applyFont="1" applyBorder="1"/>
    <xf numFmtId="0" fontId="12" fillId="0" borderId="18" xfId="0" applyFont="1" applyBorder="1"/>
    <xf numFmtId="2" fontId="12" fillId="0" borderId="0" xfId="0" applyNumberFormat="1" applyFont="1" applyBorder="1"/>
    <xf numFmtId="2" fontId="12" fillId="0" borderId="9" xfId="0" applyNumberFormat="1" applyFont="1" applyBorder="1"/>
    <xf numFmtId="2" fontId="12" fillId="0" borderId="12" xfId="0" applyNumberFormat="1" applyFont="1" applyBorder="1"/>
    <xf numFmtId="0" fontId="12" fillId="0" borderId="0" xfId="0" applyNumberFormat="1" applyFont="1" applyBorder="1"/>
    <xf numFmtId="0" fontId="12" fillId="0" borderId="9" xfId="0" applyNumberFormat="1" applyFont="1" applyBorder="1"/>
    <xf numFmtId="0" fontId="12" fillId="0" borderId="12" xfId="0" applyNumberFormat="1" applyFont="1" applyBorder="1"/>
    <xf numFmtId="0" fontId="12" fillId="0" borderId="25" xfId="0" applyFont="1" applyBorder="1" applyAlignment="1">
      <alignment horizontal="center"/>
    </xf>
    <xf numFmtId="0" fontId="5" fillId="0" borderId="29" xfId="0" applyFont="1" applyBorder="1"/>
    <xf numFmtId="0" fontId="5" fillId="23" borderId="8" xfId="0" applyFont="1" applyFill="1" applyBorder="1" applyAlignment="1">
      <alignment horizontal="center"/>
    </xf>
    <xf numFmtId="0" fontId="5" fillId="23" borderId="2" xfId="0" applyFont="1" applyFill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5" fillId="0" borderId="7" xfId="0" applyFont="1" applyBorder="1"/>
    <xf numFmtId="0" fontId="5" fillId="0" borderId="22" xfId="0" applyFont="1" applyBorder="1"/>
    <xf numFmtId="0" fontId="16" fillId="0" borderId="0" xfId="0" applyFont="1"/>
    <xf numFmtId="0" fontId="17" fillId="0" borderId="0" xfId="0" applyFont="1"/>
    <xf numFmtId="2" fontId="17" fillId="0" borderId="0" xfId="0" applyNumberFormat="1" applyFont="1"/>
    <xf numFmtId="0" fontId="18" fillId="0" borderId="17" xfId="0" applyFont="1" applyFill="1" applyBorder="1"/>
    <xf numFmtId="0" fontId="18" fillId="0" borderId="7" xfId="0" applyFont="1" applyFill="1" applyBorder="1"/>
    <xf numFmtId="0" fontId="18" fillId="0" borderId="0" xfId="0" applyFont="1" applyFill="1" applyBorder="1"/>
    <xf numFmtId="2" fontId="18" fillId="0" borderId="0" xfId="0" applyNumberFormat="1" applyFont="1" applyFill="1" applyBorder="1"/>
    <xf numFmtId="0" fontId="18" fillId="0" borderId="0" xfId="0" applyNumberFormat="1" applyFont="1" applyFill="1" applyBorder="1"/>
    <xf numFmtId="0" fontId="19" fillId="0" borderId="0" xfId="0" applyFont="1" applyBorder="1"/>
    <xf numFmtId="0" fontId="19" fillId="0" borderId="9" xfId="0" applyFont="1" applyBorder="1"/>
    <xf numFmtId="0" fontId="19" fillId="0" borderId="12" xfId="0" applyFont="1" applyBorder="1"/>
    <xf numFmtId="0" fontId="18" fillId="0" borderId="16" xfId="0" applyFont="1" applyBorder="1"/>
    <xf numFmtId="164" fontId="18" fillId="0" borderId="16" xfId="0" applyNumberFormat="1" applyFont="1" applyBorder="1"/>
    <xf numFmtId="164" fontId="18" fillId="0" borderId="8" xfId="0" applyNumberFormat="1" applyFont="1" applyBorder="1"/>
    <xf numFmtId="0" fontId="18" fillId="0" borderId="16" xfId="0" applyFont="1" applyFill="1" applyBorder="1" applyAlignment="1"/>
    <xf numFmtId="2" fontId="18" fillId="0" borderId="17" xfId="0" applyNumberFormat="1" applyFont="1" applyFill="1" applyBorder="1" applyAlignment="1"/>
    <xf numFmtId="0" fontId="18" fillId="0" borderId="9" xfId="0" applyNumberFormat="1" applyFont="1" applyFill="1" applyBorder="1" applyAlignment="1"/>
    <xf numFmtId="10" fontId="18" fillId="0" borderId="16" xfId="0" applyNumberFormat="1" applyFont="1" applyFill="1" applyBorder="1" applyAlignment="1"/>
    <xf numFmtId="10" fontId="18" fillId="0" borderId="17" xfId="0" applyNumberFormat="1" applyFont="1" applyFill="1" applyBorder="1" applyAlignment="1"/>
    <xf numFmtId="0" fontId="18" fillId="0" borderId="15" xfId="0" applyNumberFormat="1" applyFont="1" applyFill="1" applyBorder="1" applyAlignment="1"/>
    <xf numFmtId="0" fontId="18" fillId="0" borderId="5" xfId="0" applyFont="1" applyFill="1" applyBorder="1" applyAlignment="1"/>
    <xf numFmtId="2" fontId="18" fillId="0" borderId="22" xfId="0" applyNumberFormat="1" applyFont="1" applyFill="1" applyBorder="1" applyAlignment="1"/>
    <xf numFmtId="0" fontId="18" fillId="0" borderId="2" xfId="0" applyFont="1" applyFill="1" applyBorder="1" applyAlignment="1"/>
    <xf numFmtId="2" fontId="18" fillId="0" borderId="23" xfId="0" applyNumberFormat="1" applyFont="1" applyFill="1" applyBorder="1" applyAlignment="1"/>
    <xf numFmtId="0" fontId="18" fillId="0" borderId="20" xfId="0" applyNumberFormat="1" applyFont="1" applyFill="1" applyBorder="1" applyAlignment="1"/>
    <xf numFmtId="0" fontId="18" fillId="0" borderId="16" xfId="0" applyNumberFormat="1" applyFont="1" applyFill="1" applyBorder="1" applyAlignment="1"/>
    <xf numFmtId="2" fontId="18" fillId="0" borderId="16" xfId="0" applyNumberFormat="1" applyFont="1" applyFill="1" applyBorder="1" applyAlignment="1"/>
    <xf numFmtId="0" fontId="19" fillId="0" borderId="19" xfId="0" applyFont="1" applyBorder="1"/>
    <xf numFmtId="0" fontId="19" fillId="0" borderId="18" xfId="0" applyFont="1" applyBorder="1"/>
    <xf numFmtId="0" fontId="19" fillId="0" borderId="20" xfId="0" applyFont="1" applyBorder="1"/>
    <xf numFmtId="10" fontId="19" fillId="0" borderId="0" xfId="0" applyNumberFormat="1" applyFont="1" applyBorder="1"/>
    <xf numFmtId="10" fontId="19" fillId="0" borderId="9" xfId="0" applyNumberFormat="1" applyFont="1" applyBorder="1"/>
    <xf numFmtId="10" fontId="19" fillId="0" borderId="12" xfId="0" applyNumberFormat="1" applyFont="1" applyBorder="1"/>
    <xf numFmtId="0" fontId="19" fillId="0" borderId="29" xfId="0" applyFont="1" applyFill="1" applyBorder="1" applyAlignment="1"/>
    <xf numFmtId="0" fontId="19" fillId="0" borderId="15" xfId="0" applyFont="1" applyFill="1" applyBorder="1" applyAlignment="1"/>
    <xf numFmtId="0" fontId="19" fillId="0" borderId="30" xfId="0" applyFont="1" applyFill="1" applyBorder="1" applyAlignment="1"/>
    <xf numFmtId="0" fontId="18" fillId="0" borderId="13" xfId="0" applyNumberFormat="1" applyFont="1" applyFill="1" applyBorder="1" applyAlignment="1"/>
    <xf numFmtId="2" fontId="18" fillId="0" borderId="5" xfId="0" applyNumberFormat="1" applyFont="1" applyFill="1" applyBorder="1" applyAlignment="1"/>
    <xf numFmtId="2" fontId="18" fillId="0" borderId="4" xfId="0" applyNumberFormat="1" applyFont="1" applyFill="1" applyBorder="1" applyAlignment="1"/>
    <xf numFmtId="0" fontId="18" fillId="0" borderId="24" xfId="0" applyNumberFormat="1" applyFont="1" applyFill="1" applyBorder="1" applyAlignment="1"/>
    <xf numFmtId="0" fontId="18" fillId="0" borderId="25" xfId="0" applyNumberFormat="1" applyFont="1" applyFill="1" applyBorder="1" applyAlignment="1"/>
    <xf numFmtId="0" fontId="18" fillId="0" borderId="4" xfId="0" applyFont="1" applyFill="1" applyBorder="1" applyAlignment="1"/>
    <xf numFmtId="0" fontId="18" fillId="0" borderId="50" xfId="0" applyNumberFormat="1" applyFont="1" applyFill="1" applyBorder="1" applyAlignment="1"/>
    <xf numFmtId="0" fontId="19" fillId="0" borderId="7" xfId="0" applyFont="1" applyBorder="1"/>
    <xf numFmtId="0" fontId="19" fillId="0" borderId="0" xfId="0" applyFont="1"/>
    <xf numFmtId="0" fontId="19" fillId="0" borderId="29" xfId="0" applyFont="1" applyBorder="1"/>
    <xf numFmtId="0" fontId="19" fillId="0" borderId="31" xfId="0" applyFont="1" applyFill="1" applyBorder="1" applyAlignment="1"/>
    <xf numFmtId="0" fontId="18" fillId="0" borderId="0" xfId="0" applyFont="1"/>
    <xf numFmtId="0" fontId="16" fillId="0" borderId="16" xfId="0" applyFont="1" applyFill="1" applyBorder="1" applyAlignment="1"/>
    <xf numFmtId="2" fontId="16" fillId="0" borderId="17" xfId="0" applyNumberFormat="1" applyFont="1" applyFill="1" applyBorder="1" applyAlignment="1"/>
    <xf numFmtId="0" fontId="16" fillId="0" borderId="9" xfId="0" applyNumberFormat="1" applyFont="1" applyFill="1" applyBorder="1" applyAlignment="1"/>
    <xf numFmtId="10" fontId="19" fillId="0" borderId="0" xfId="0" applyNumberFormat="1" applyFont="1"/>
    <xf numFmtId="0" fontId="20" fillId="0" borderId="0" xfId="0" applyFont="1"/>
    <xf numFmtId="0" fontId="20" fillId="0" borderId="9" xfId="0" applyFont="1" applyFill="1" applyBorder="1" applyAlignment="1"/>
    <xf numFmtId="0" fontId="20" fillId="0" borderId="12" xfId="0" applyFont="1" applyFill="1" applyBorder="1" applyAlignment="1"/>
    <xf numFmtId="0" fontId="20" fillId="0" borderId="0" xfId="0" applyFont="1" applyBorder="1"/>
    <xf numFmtId="0" fontId="20" fillId="0" borderId="9" xfId="0" applyFont="1" applyBorder="1"/>
    <xf numFmtId="0" fontId="20" fillId="0" borderId="12" xfId="0" applyFont="1" applyBorder="1"/>
    <xf numFmtId="0" fontId="19" fillId="0" borderId="62" xfId="0" applyNumberFormat="1" applyFont="1" applyFill="1" applyBorder="1" applyAlignment="1"/>
    <xf numFmtId="0" fontId="19" fillId="0" borderId="63" xfId="0" applyNumberFormat="1" applyFont="1" applyFill="1" applyBorder="1" applyAlignment="1"/>
    <xf numFmtId="0" fontId="13" fillId="0" borderId="64" xfId="0" applyNumberFormat="1" applyFont="1" applyFill="1" applyBorder="1" applyAlignment="1"/>
    <xf numFmtId="0" fontId="13" fillId="0" borderId="61" xfId="0" applyNumberFormat="1" applyFont="1" applyFill="1" applyBorder="1" applyAlignment="1"/>
    <xf numFmtId="0" fontId="19" fillId="0" borderId="64" xfId="0" applyNumberFormat="1" applyFont="1" applyFill="1" applyBorder="1" applyAlignment="1"/>
    <xf numFmtId="0" fontId="19" fillId="0" borderId="61" xfId="0" applyNumberFormat="1" applyFont="1" applyFill="1" applyBorder="1" applyAlignment="1"/>
    <xf numFmtId="0" fontId="13" fillId="0" borderId="65" xfId="0" applyNumberFormat="1" applyFont="1" applyFill="1" applyBorder="1" applyAlignment="1"/>
    <xf numFmtId="0" fontId="13" fillId="0" borderId="66" xfId="0" applyNumberFormat="1" applyFont="1" applyFill="1" applyBorder="1" applyAlignment="1"/>
    <xf numFmtId="0" fontId="19" fillId="0" borderId="67" xfId="0" applyNumberFormat="1" applyFont="1" applyFill="1" applyBorder="1" applyAlignment="1"/>
    <xf numFmtId="0" fontId="19" fillId="0" borderId="68" xfId="0" applyNumberFormat="1" applyFont="1" applyFill="1" applyBorder="1" applyAlignment="1"/>
    <xf numFmtId="0" fontId="13" fillId="0" borderId="62" xfId="0" applyNumberFormat="1" applyFont="1" applyFill="1" applyBorder="1" applyAlignment="1"/>
    <xf numFmtId="0" fontId="13" fillId="0" borderId="63" xfId="0" applyNumberFormat="1" applyFont="1" applyFill="1" applyBorder="1" applyAlignment="1"/>
    <xf numFmtId="2" fontId="13" fillId="0" borderId="64" xfId="0" applyNumberFormat="1" applyFont="1" applyFill="1" applyBorder="1" applyAlignment="1"/>
    <xf numFmtId="2" fontId="13" fillId="0" borderId="61" xfId="0" applyNumberFormat="1" applyFont="1" applyFill="1" applyBorder="1" applyAlignment="1"/>
    <xf numFmtId="0" fontId="18" fillId="0" borderId="69" xfId="0" applyFont="1" applyFill="1" applyBorder="1" applyAlignment="1"/>
    <xf numFmtId="0" fontId="18" fillId="0" borderId="70" xfId="0" applyFont="1" applyFill="1" applyBorder="1" applyAlignment="1"/>
    <xf numFmtId="0" fontId="18" fillId="0" borderId="71" xfId="0" applyNumberFormat="1" applyFont="1" applyFill="1" applyBorder="1" applyAlignment="1"/>
    <xf numFmtId="0" fontId="18" fillId="0" borderId="72" xfId="0" applyNumberFormat="1" applyFont="1" applyFill="1" applyBorder="1" applyAlignment="1"/>
    <xf numFmtId="0" fontId="18" fillId="0" borderId="73" xfId="0" applyNumberFormat="1" applyFont="1" applyFill="1" applyBorder="1" applyAlignment="1"/>
    <xf numFmtId="0" fontId="18" fillId="0" borderId="74" xfId="0" applyNumberFormat="1" applyFont="1" applyFill="1" applyBorder="1" applyAlignment="1"/>
    <xf numFmtId="10" fontId="18" fillId="0" borderId="75" xfId="0" applyNumberFormat="1" applyFont="1" applyFill="1" applyBorder="1" applyAlignment="1"/>
    <xf numFmtId="2" fontId="18" fillId="0" borderId="76" xfId="0" applyNumberFormat="1" applyFont="1" applyFill="1" applyBorder="1" applyAlignment="1"/>
    <xf numFmtId="0" fontId="18" fillId="0" borderId="77" xfId="0" applyNumberFormat="1" applyFont="1" applyFill="1" applyBorder="1" applyAlignment="1"/>
    <xf numFmtId="10" fontId="18" fillId="0" borderId="70" xfId="0" applyNumberFormat="1" applyFont="1" applyFill="1" applyBorder="1" applyAlignment="1"/>
    <xf numFmtId="0" fontId="16" fillId="0" borderId="70" xfId="0" applyFont="1" applyFill="1" applyBorder="1" applyAlignment="1"/>
    <xf numFmtId="2" fontId="16" fillId="0" borderId="73" xfId="0" applyNumberFormat="1" applyFont="1" applyFill="1" applyBorder="1" applyAlignment="1"/>
    <xf numFmtId="0" fontId="16" fillId="0" borderId="74" xfId="0" applyNumberFormat="1" applyFont="1" applyFill="1" applyBorder="1" applyAlignment="1"/>
    <xf numFmtId="0" fontId="20" fillId="0" borderId="64" xfId="0" applyNumberFormat="1" applyFont="1" applyFill="1" applyBorder="1" applyAlignment="1"/>
    <xf numFmtId="0" fontId="20" fillId="0" borderId="61" xfId="0" applyNumberFormat="1" applyFont="1" applyFill="1" applyBorder="1" applyAlignment="1"/>
    <xf numFmtId="10" fontId="19" fillId="0" borderId="61" xfId="0" applyNumberFormat="1" applyFont="1" applyBorder="1"/>
    <xf numFmtId="2" fontId="18" fillId="0" borderId="73" xfId="0" applyNumberFormat="1" applyFont="1" applyFill="1" applyBorder="1" applyAlignment="1"/>
    <xf numFmtId="0" fontId="12" fillId="0" borderId="65" xfId="0" applyNumberFormat="1" applyFont="1" applyFill="1" applyBorder="1"/>
    <xf numFmtId="0" fontId="12" fillId="0" borderId="66" xfId="0" applyNumberFormat="1" applyFont="1" applyFill="1" applyBorder="1"/>
    <xf numFmtId="0" fontId="19" fillId="0" borderId="64" xfId="0" applyFont="1" applyBorder="1"/>
    <xf numFmtId="0" fontId="19" fillId="0" borderId="61" xfId="0" applyFont="1" applyBorder="1"/>
    <xf numFmtId="0" fontId="18" fillId="0" borderId="66" xfId="0" applyNumberFormat="1" applyFont="1" applyFill="1" applyBorder="1"/>
    <xf numFmtId="2" fontId="18" fillId="0" borderId="66" xfId="0" applyNumberFormat="1" applyFont="1" applyFill="1" applyBorder="1"/>
    <xf numFmtId="0" fontId="12" fillId="0" borderId="71" xfId="0" applyFont="1" applyBorder="1"/>
    <xf numFmtId="0" fontId="12" fillId="0" borderId="66" xfId="0" applyFont="1" applyBorder="1"/>
    <xf numFmtId="0" fontId="21" fillId="16" borderId="0" xfId="0" applyFont="1" applyFill="1" applyAlignment="1">
      <alignment horizontal="center"/>
    </xf>
    <xf numFmtId="0" fontId="22" fillId="17" borderId="0" xfId="0" applyFont="1" applyFill="1" applyAlignment="1">
      <alignment horizontal="center"/>
    </xf>
    <xf numFmtId="0" fontId="12" fillId="0" borderId="30" xfId="0" applyFont="1" applyBorder="1"/>
    <xf numFmtId="0" fontId="12" fillId="0" borderId="29" xfId="0" applyFont="1" applyBorder="1"/>
    <xf numFmtId="0" fontId="5" fillId="0" borderId="0" xfId="0" applyFont="1" applyBorder="1"/>
    <xf numFmtId="0" fontId="23" fillId="0" borderId="23" xfId="0" applyFont="1" applyFill="1" applyBorder="1" applyAlignment="1">
      <alignment horizontal="center"/>
    </xf>
    <xf numFmtId="0" fontId="23" fillId="0" borderId="33" xfId="0" applyFont="1" applyFill="1" applyBorder="1" applyAlignment="1">
      <alignment horizontal="center"/>
    </xf>
    <xf numFmtId="0" fontId="24" fillId="0" borderId="19" xfId="0" applyFont="1" applyFill="1" applyBorder="1" applyAlignment="1">
      <alignment horizontal="center"/>
    </xf>
    <xf numFmtId="0" fontId="24" fillId="0" borderId="8" xfId="0" applyFont="1" applyFill="1" applyBorder="1" applyAlignment="1">
      <alignment horizontal="center"/>
    </xf>
    <xf numFmtId="0" fontId="24" fillId="0" borderId="23" xfId="0" applyFont="1" applyFill="1" applyBorder="1" applyAlignment="1">
      <alignment horizontal="center"/>
    </xf>
    <xf numFmtId="0" fontId="23" fillId="0" borderId="19" xfId="0" applyFont="1" applyFill="1" applyBorder="1" applyAlignment="1">
      <alignment horizontal="center"/>
    </xf>
    <xf numFmtId="0" fontId="5" fillId="25" borderId="4" xfId="0" applyFont="1" applyFill="1" applyBorder="1" applyAlignment="1">
      <alignment horizontal="center"/>
    </xf>
    <xf numFmtId="0" fontId="5" fillId="25" borderId="2" xfId="0" applyFont="1" applyFill="1" applyBorder="1" applyAlignment="1">
      <alignment horizontal="center"/>
    </xf>
    <xf numFmtId="0" fontId="5" fillId="25" borderId="2" xfId="0" applyFont="1" applyFill="1" applyBorder="1"/>
    <xf numFmtId="0" fontId="5" fillId="25" borderId="8" xfId="0" applyFont="1" applyFill="1" applyBorder="1" applyAlignment="1">
      <alignment horizontal="center"/>
    </xf>
    <xf numFmtId="0" fontId="12" fillId="25" borderId="2" xfId="0" applyFont="1" applyFill="1" applyBorder="1"/>
    <xf numFmtId="0" fontId="12" fillId="25" borderId="11" xfId="0" applyFont="1" applyFill="1" applyBorder="1" applyAlignment="1">
      <alignment horizontal="center"/>
    </xf>
    <xf numFmtId="0" fontId="12" fillId="25" borderId="2" xfId="0" applyFont="1" applyFill="1" applyBorder="1" applyAlignment="1">
      <alignment horizontal="center"/>
    </xf>
    <xf numFmtId="0" fontId="12" fillId="25" borderId="10" xfId="0" applyFont="1" applyFill="1" applyBorder="1" applyAlignment="1">
      <alignment horizontal="center"/>
    </xf>
    <xf numFmtId="0" fontId="12" fillId="24" borderId="2" xfId="0" applyFont="1" applyFill="1" applyBorder="1"/>
    <xf numFmtId="0" fontId="12" fillId="23" borderId="2" xfId="0" applyFont="1" applyFill="1" applyBorder="1" applyAlignment="1">
      <alignment horizontal="center"/>
    </xf>
    <xf numFmtId="0" fontId="25" fillId="20" borderId="0" xfId="0" applyFont="1" applyFill="1" applyAlignment="1">
      <alignment horizontal="center"/>
    </xf>
    <xf numFmtId="0" fontId="12" fillId="23" borderId="10" xfId="0" applyFont="1" applyFill="1" applyBorder="1" applyAlignment="1">
      <alignment horizontal="center"/>
    </xf>
    <xf numFmtId="0" fontId="12" fillId="23" borderId="8" xfId="0" applyFont="1" applyFill="1" applyBorder="1" applyAlignment="1">
      <alignment horizontal="center"/>
    </xf>
    <xf numFmtId="0" fontId="12" fillId="25" borderId="8" xfId="0" applyFont="1" applyFill="1" applyBorder="1" applyAlignment="1">
      <alignment horizontal="center"/>
    </xf>
    <xf numFmtId="0" fontId="12" fillId="25" borderId="4" xfId="0" applyFont="1" applyFill="1" applyBorder="1"/>
    <xf numFmtId="0" fontId="12" fillId="23" borderId="11" xfId="0" applyFont="1" applyFill="1" applyBorder="1" applyAlignment="1">
      <alignment horizontal="center"/>
    </xf>
    <xf numFmtId="0" fontId="12" fillId="25" borderId="5" xfId="0" applyFont="1" applyFill="1" applyBorder="1"/>
    <xf numFmtId="0" fontId="12" fillId="25" borderId="5" xfId="0" applyFont="1" applyFill="1" applyBorder="1" applyAlignment="1">
      <alignment horizontal="center" vertical="center"/>
    </xf>
    <xf numFmtId="0" fontId="12" fillId="25" borderId="2" xfId="0" applyFont="1" applyFill="1" applyBorder="1" applyAlignment="1">
      <alignment horizontal="center" vertical="center"/>
    </xf>
    <xf numFmtId="0" fontId="12" fillId="25" borderId="24" xfId="0" applyFont="1" applyFill="1" applyBorder="1" applyAlignment="1">
      <alignment horizontal="center" vertical="center"/>
    </xf>
    <xf numFmtId="0" fontId="14" fillId="25" borderId="14" xfId="0" applyFont="1" applyFill="1" applyBorder="1" applyAlignment="1">
      <alignment horizontal="center"/>
    </xf>
    <xf numFmtId="0" fontId="14" fillId="25" borderId="18" xfId="0" applyFont="1" applyFill="1" applyBorder="1" applyAlignment="1">
      <alignment horizontal="center"/>
    </xf>
    <xf numFmtId="0" fontId="14" fillId="25" borderId="59" xfId="0" applyFont="1" applyFill="1" applyBorder="1" applyAlignment="1">
      <alignment horizontal="center"/>
    </xf>
    <xf numFmtId="0" fontId="14" fillId="24" borderId="2" xfId="0" applyFont="1" applyFill="1" applyBorder="1"/>
    <xf numFmtId="0" fontId="5" fillId="25" borderId="2" xfId="0" applyFont="1" applyFill="1" applyBorder="1" applyAlignment="1">
      <alignment horizontal="center"/>
    </xf>
    <xf numFmtId="0" fontId="0" fillId="25" borderId="2" xfId="0" applyFill="1" applyBorder="1" applyAlignment="1"/>
    <xf numFmtId="0" fontId="0" fillId="0" borderId="34" xfId="0" applyBorder="1" applyAlignment="1">
      <alignment vertical="top"/>
    </xf>
    <xf numFmtId="0" fontId="0" fillId="0" borderId="0" xfId="0" applyBorder="1" applyAlignment="1">
      <alignment vertical="top"/>
    </xf>
    <xf numFmtId="0" fontId="0" fillId="0" borderId="35" xfId="0" applyBorder="1" applyAlignment="1">
      <alignment vertical="top"/>
    </xf>
    <xf numFmtId="0" fontId="0" fillId="0" borderId="36" xfId="0" applyBorder="1" applyAlignment="1">
      <alignment vertical="top"/>
    </xf>
    <xf numFmtId="0" fontId="7" fillId="26" borderId="37" xfId="0" applyFont="1" applyFill="1" applyBorder="1" applyAlignment="1">
      <alignment horizontal="center" vertical="center"/>
    </xf>
    <xf numFmtId="0" fontId="7" fillId="26" borderId="38" xfId="0" applyFont="1" applyFill="1" applyBorder="1" applyAlignment="1">
      <alignment horizontal="center" vertical="center"/>
    </xf>
    <xf numFmtId="0" fontId="7" fillId="26" borderId="39" xfId="0" applyFont="1" applyFill="1" applyBorder="1" applyAlignment="1">
      <alignment horizontal="center" vertical="center"/>
    </xf>
    <xf numFmtId="0" fontId="7" fillId="26" borderId="40" xfId="0" applyFont="1" applyFill="1" applyBorder="1" applyAlignment="1">
      <alignment horizontal="center" vertical="center"/>
    </xf>
    <xf numFmtId="0" fontId="7" fillId="26" borderId="0" xfId="0" applyFont="1" applyFill="1" applyBorder="1" applyAlignment="1">
      <alignment horizontal="center" vertical="center"/>
    </xf>
    <xf numFmtId="0" fontId="7" fillId="26" borderId="41" xfId="0" applyFont="1" applyFill="1" applyBorder="1" applyAlignment="1">
      <alignment horizontal="center" vertical="center"/>
    </xf>
    <xf numFmtId="0" fontId="7" fillId="26" borderId="42" xfId="0" applyFont="1" applyFill="1" applyBorder="1" applyAlignment="1">
      <alignment horizontal="center" vertical="center"/>
    </xf>
    <xf numFmtId="0" fontId="7" fillId="26" borderId="43" xfId="0" applyFont="1" applyFill="1" applyBorder="1" applyAlignment="1">
      <alignment horizontal="center" vertical="center"/>
    </xf>
    <xf numFmtId="0" fontId="7" fillId="26" borderId="44" xfId="0" applyFont="1" applyFill="1" applyBorder="1" applyAlignment="1">
      <alignment horizontal="center" vertical="center"/>
    </xf>
    <xf numFmtId="0" fontId="5" fillId="25" borderId="23" xfId="0" applyFont="1" applyFill="1" applyBorder="1" applyAlignment="1">
      <alignment horizontal="center"/>
    </xf>
    <xf numFmtId="0" fontId="5" fillId="25" borderId="19" xfId="0" applyFont="1" applyFill="1" applyBorder="1" applyAlignment="1">
      <alignment horizontal="center"/>
    </xf>
    <xf numFmtId="0" fontId="5" fillId="25" borderId="8" xfId="0" applyFont="1" applyFill="1" applyBorder="1" applyAlignment="1">
      <alignment horizontal="center"/>
    </xf>
    <xf numFmtId="0" fontId="5" fillId="0" borderId="45" xfId="0" applyFont="1" applyBorder="1" applyAlignment="1"/>
    <xf numFmtId="0" fontId="0" fillId="0" borderId="46" xfId="0" applyBorder="1" applyAlignment="1"/>
    <xf numFmtId="0" fontId="6" fillId="0" borderId="46" xfId="1" applyBorder="1" applyAlignment="1" applyProtection="1"/>
    <xf numFmtId="0" fontId="0" fillId="0" borderId="47" xfId="0" applyBorder="1" applyAlignment="1"/>
    <xf numFmtId="0" fontId="6" fillId="0" borderId="0" xfId="1" applyBorder="1" applyAlignment="1" applyProtection="1"/>
    <xf numFmtId="0" fontId="0" fillId="0" borderId="0" xfId="0" applyBorder="1" applyAlignment="1"/>
    <xf numFmtId="0" fontId="0" fillId="0" borderId="48" xfId="0" applyBorder="1" applyAlignment="1"/>
    <xf numFmtId="0" fontId="6" fillId="0" borderId="36" xfId="1" applyBorder="1" applyAlignment="1" applyProtection="1"/>
    <xf numFmtId="0" fontId="0" fillId="0" borderId="36" xfId="0" applyBorder="1" applyAlignment="1"/>
    <xf numFmtId="0" fontId="0" fillId="0" borderId="49" xfId="0" applyBorder="1" applyAlignment="1"/>
    <xf numFmtId="0" fontId="12" fillId="25" borderId="5" xfId="0" applyFont="1" applyFill="1" applyBorder="1" applyAlignment="1">
      <alignment horizontal="center" vertical="center"/>
    </xf>
    <xf numFmtId="0" fontId="12" fillId="25" borderId="4" xfId="0" applyFont="1" applyFill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2" fillId="0" borderId="79" xfId="0" applyFont="1" applyBorder="1" applyAlignment="1">
      <alignment horizontal="center"/>
    </xf>
    <xf numFmtId="0" fontId="12" fillId="0" borderId="78" xfId="0" applyFont="1" applyBorder="1" applyAlignment="1">
      <alignment horizontal="center"/>
    </xf>
    <xf numFmtId="0" fontId="12" fillId="25" borderId="2" xfId="0" applyFont="1" applyFill="1" applyBorder="1" applyAlignment="1">
      <alignment horizontal="center"/>
    </xf>
    <xf numFmtId="164" fontId="18" fillId="0" borderId="2" xfId="0" applyNumberFormat="1" applyFont="1" applyBorder="1" applyAlignment="1">
      <alignment horizontal="center" vertical="center"/>
    </xf>
    <xf numFmtId="0" fontId="12" fillId="25" borderId="23" xfId="0" applyFont="1" applyFill="1" applyBorder="1" applyAlignment="1">
      <alignment horizontal="center"/>
    </xf>
    <xf numFmtId="0" fontId="12" fillId="25" borderId="19" xfId="0" applyFont="1" applyFill="1" applyBorder="1" applyAlignment="1">
      <alignment horizontal="center"/>
    </xf>
    <xf numFmtId="0" fontId="12" fillId="25" borderId="20" xfId="0" applyFont="1" applyFill="1" applyBorder="1" applyAlignment="1">
      <alignment horizontal="center"/>
    </xf>
    <xf numFmtId="0" fontId="12" fillId="0" borderId="79" xfId="0" applyFont="1" applyBorder="1"/>
    <xf numFmtId="0" fontId="12" fillId="0" borderId="78" xfId="0" applyFont="1" applyBorder="1"/>
    <xf numFmtId="0" fontId="12" fillId="25" borderId="18" xfId="0" applyFont="1" applyFill="1" applyBorder="1" applyAlignment="1">
      <alignment horizontal="center"/>
    </xf>
    <xf numFmtId="0" fontId="12" fillId="25" borderId="19" xfId="0" applyFont="1" applyFill="1" applyBorder="1" applyAlignment="1"/>
    <xf numFmtId="0" fontId="12" fillId="25" borderId="20" xfId="0" applyFont="1" applyFill="1" applyBorder="1" applyAlignment="1"/>
    <xf numFmtId="0" fontId="13" fillId="0" borderId="79" xfId="0" applyFont="1" applyBorder="1" applyAlignment="1">
      <alignment horizontal="center"/>
    </xf>
    <xf numFmtId="0" fontId="13" fillId="0" borderId="78" xfId="0" applyFont="1" applyBorder="1" applyAlignment="1">
      <alignment horizontal="center"/>
    </xf>
    <xf numFmtId="0" fontId="12" fillId="25" borderId="4" xfId="0" applyFont="1" applyFill="1" applyBorder="1" applyAlignment="1">
      <alignment vertical="center"/>
    </xf>
    <xf numFmtId="0" fontId="12" fillId="25" borderId="14" xfId="0" applyFont="1" applyFill="1" applyBorder="1" applyAlignment="1">
      <alignment horizontal="center"/>
    </xf>
    <xf numFmtId="0" fontId="2" fillId="25" borderId="7" xfId="0" applyFont="1" applyFill="1" applyBorder="1" applyAlignment="1">
      <alignment horizontal="center"/>
    </xf>
    <xf numFmtId="0" fontId="2" fillId="25" borderId="13" xfId="0" applyFont="1" applyFill="1" applyBorder="1" applyAlignment="1">
      <alignment horizontal="center"/>
    </xf>
    <xf numFmtId="0" fontId="12" fillId="25" borderId="22" xfId="0" applyFont="1" applyFill="1" applyBorder="1" applyAlignment="1">
      <alignment horizontal="center" vertical="center"/>
    </xf>
    <xf numFmtId="0" fontId="12" fillId="25" borderId="32" xfId="0" applyFont="1" applyFill="1" applyBorder="1" applyAlignment="1">
      <alignment vertical="center"/>
    </xf>
    <xf numFmtId="0" fontId="12" fillId="25" borderId="24" xfId="0" applyFont="1" applyFill="1" applyBorder="1" applyAlignment="1">
      <alignment horizontal="center" vertical="center"/>
    </xf>
    <xf numFmtId="0" fontId="2" fillId="25" borderId="50" xfId="0" applyFont="1" applyFill="1" applyBorder="1" applyAlignment="1">
      <alignment vertical="center"/>
    </xf>
    <xf numFmtId="0" fontId="12" fillId="23" borderId="18" xfId="0" applyNumberFormat="1" applyFont="1" applyFill="1" applyBorder="1" applyAlignment="1">
      <alignment horizontal="center"/>
    </xf>
    <xf numFmtId="0" fontId="0" fillId="0" borderId="19" xfId="0" applyBorder="1" applyAlignment="1"/>
    <xf numFmtId="0" fontId="0" fillId="0" borderId="20" xfId="0" applyBorder="1" applyAlignment="1"/>
    <xf numFmtId="0" fontId="12" fillId="0" borderId="12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2" fillId="0" borderId="27" xfId="0" applyFont="1" applyBorder="1" applyAlignment="1">
      <alignment horizontal="center"/>
    </xf>
    <xf numFmtId="0" fontId="12" fillId="0" borderId="60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12" fillId="25" borderId="7" xfId="0" applyFont="1" applyFill="1" applyBorder="1" applyAlignment="1">
      <alignment horizontal="center"/>
    </xf>
    <xf numFmtId="0" fontId="12" fillId="25" borderId="13" xfId="0" applyFont="1" applyFill="1" applyBorder="1" applyAlignment="1">
      <alignment horizontal="center"/>
    </xf>
    <xf numFmtId="0" fontId="12" fillId="25" borderId="50" xfId="0" applyFont="1" applyFill="1" applyBorder="1" applyAlignment="1">
      <alignment vertical="center"/>
    </xf>
    <xf numFmtId="0" fontId="12" fillId="24" borderId="18" xfId="0" applyFont="1" applyFill="1" applyBorder="1" applyAlignment="1">
      <alignment horizontal="center"/>
    </xf>
    <xf numFmtId="0" fontId="12" fillId="24" borderId="19" xfId="0" applyFont="1" applyFill="1" applyBorder="1" applyAlignment="1">
      <alignment horizontal="center"/>
    </xf>
    <xf numFmtId="0" fontId="12" fillId="24" borderId="19" xfId="0" applyFont="1" applyFill="1" applyBorder="1" applyAlignment="1"/>
    <xf numFmtId="0" fontId="12" fillId="24" borderId="20" xfId="0" applyFont="1" applyFill="1" applyBorder="1" applyAlignment="1"/>
    <xf numFmtId="0" fontId="12" fillId="0" borderId="0" xfId="0" applyFont="1" applyBorder="1" applyAlignment="1">
      <alignment horizontal="center"/>
    </xf>
    <xf numFmtId="0" fontId="12" fillId="0" borderId="9" xfId="0" applyFont="1" applyBorder="1" applyAlignment="1">
      <alignment horizontal="center"/>
    </xf>
    <xf numFmtId="0" fontId="12" fillId="24" borderId="5" xfId="0" applyFont="1" applyFill="1" applyBorder="1" applyAlignment="1">
      <alignment horizontal="center" vertical="center"/>
    </xf>
    <xf numFmtId="0" fontId="12" fillId="24" borderId="4" xfId="0" applyFont="1" applyFill="1" applyBorder="1" applyAlignment="1">
      <alignment vertical="center"/>
    </xf>
    <xf numFmtId="0" fontId="12" fillId="24" borderId="24" xfId="0" applyFont="1" applyFill="1" applyBorder="1" applyAlignment="1">
      <alignment horizontal="center" vertical="center"/>
    </xf>
    <xf numFmtId="0" fontId="2" fillId="24" borderId="50" xfId="0" applyFont="1" applyFill="1" applyBorder="1" applyAlignment="1">
      <alignment vertical="center"/>
    </xf>
    <xf numFmtId="0" fontId="12" fillId="24" borderId="14" xfId="0" applyFont="1" applyFill="1" applyBorder="1" applyAlignment="1">
      <alignment horizontal="center"/>
    </xf>
    <xf numFmtId="0" fontId="2" fillId="24" borderId="7" xfId="0" applyFont="1" applyFill="1" applyBorder="1" applyAlignment="1">
      <alignment horizontal="center"/>
    </xf>
    <xf numFmtId="0" fontId="2" fillId="24" borderId="13" xfId="0" applyFont="1" applyFill="1" applyBorder="1" applyAlignment="1">
      <alignment horizontal="center"/>
    </xf>
    <xf numFmtId="0" fontId="5" fillId="25" borderId="5" xfId="0" applyFont="1" applyFill="1" applyBorder="1" applyAlignment="1">
      <alignment horizontal="center" vertical="center"/>
    </xf>
    <xf numFmtId="0" fontId="0" fillId="25" borderId="4" xfId="0" applyFill="1" applyBorder="1" applyAlignment="1">
      <alignment horizontal="center" vertical="center"/>
    </xf>
    <xf numFmtId="0" fontId="0" fillId="25" borderId="19" xfId="0" applyFill="1" applyBorder="1" applyAlignment="1">
      <alignment horizontal="center"/>
    </xf>
    <xf numFmtId="0" fontId="0" fillId="25" borderId="8" xfId="0" applyFill="1" applyBorder="1" applyAlignment="1">
      <alignment horizontal="center"/>
    </xf>
    <xf numFmtId="0" fontId="0" fillId="25" borderId="19" xfId="0" applyFill="1" applyBorder="1" applyAlignment="1"/>
    <xf numFmtId="0" fontId="0" fillId="25" borderId="8" xfId="0" applyFill="1" applyBorder="1" applyAlignment="1"/>
    <xf numFmtId="0" fontId="8" fillId="15" borderId="51" xfId="0" applyFont="1" applyFill="1" applyBorder="1" applyAlignment="1">
      <alignment horizontal="center" vertical="center" wrapText="1"/>
    </xf>
    <xf numFmtId="0" fontId="8" fillId="15" borderId="52" xfId="0" applyFont="1" applyFill="1" applyBorder="1" applyAlignment="1">
      <alignment horizontal="center" vertical="center" wrapText="1"/>
    </xf>
    <xf numFmtId="0" fontId="8" fillId="15" borderId="53" xfId="0" applyFont="1" applyFill="1" applyBorder="1" applyAlignment="1">
      <alignment horizontal="center" vertical="center" wrapText="1"/>
    </xf>
    <xf numFmtId="0" fontId="8" fillId="15" borderId="54" xfId="0" applyFont="1" applyFill="1" applyBorder="1" applyAlignment="1">
      <alignment horizontal="center" vertical="center" wrapText="1"/>
    </xf>
    <xf numFmtId="0" fontId="8" fillId="15" borderId="0" xfId="0" applyFont="1" applyFill="1" applyBorder="1" applyAlignment="1">
      <alignment horizontal="center" vertical="center" wrapText="1"/>
    </xf>
    <xf numFmtId="0" fontId="8" fillId="15" borderId="55" xfId="0" applyFont="1" applyFill="1" applyBorder="1" applyAlignment="1">
      <alignment horizontal="center" vertical="center" wrapText="1"/>
    </xf>
    <xf numFmtId="0" fontId="8" fillId="15" borderId="56" xfId="0" applyFont="1" applyFill="1" applyBorder="1" applyAlignment="1">
      <alignment horizontal="center" vertical="center" wrapText="1"/>
    </xf>
    <xf numFmtId="0" fontId="8" fillId="15" borderId="57" xfId="0" applyFont="1" applyFill="1" applyBorder="1" applyAlignment="1">
      <alignment horizontal="center" vertical="center" wrapText="1"/>
    </xf>
    <xf numFmtId="0" fontId="8" fillId="15" borderId="58" xfId="0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254">
    <dxf>
      <font>
        <color rgb="FF0070C0"/>
      </font>
    </dxf>
    <dxf>
      <font>
        <b/>
        <i val="0"/>
        <u/>
        <color rgb="FF0070C0"/>
      </font>
    </dxf>
    <dxf>
      <font>
        <color rgb="FFFF0000"/>
      </font>
    </dxf>
    <dxf>
      <font>
        <b/>
        <i val="0"/>
        <u/>
        <color rgb="FFFF0000"/>
      </font>
    </dxf>
    <dxf>
      <font>
        <color rgb="FF0070C0"/>
      </font>
    </dxf>
    <dxf>
      <font>
        <b/>
        <i val="0"/>
        <u/>
        <color rgb="FF0070C0"/>
      </font>
    </dxf>
    <dxf>
      <font>
        <color rgb="FFFF0000"/>
      </font>
    </dxf>
    <dxf>
      <font>
        <b/>
        <i val="0"/>
        <u/>
        <color rgb="FFFF0000"/>
      </font>
    </dxf>
    <dxf>
      <font>
        <color rgb="FF0070C0"/>
      </font>
    </dxf>
    <dxf>
      <font>
        <b/>
        <i val="0"/>
        <u/>
        <color rgb="FF0070C0"/>
      </font>
    </dxf>
    <dxf>
      <font>
        <color rgb="FFFF0000"/>
      </font>
    </dxf>
    <dxf>
      <font>
        <b/>
        <i val="0"/>
        <u/>
        <color rgb="FFFF0000"/>
      </font>
    </dxf>
    <dxf>
      <font>
        <color rgb="FF0070C0"/>
      </font>
    </dxf>
    <dxf>
      <font>
        <b/>
        <i val="0"/>
        <u/>
        <color rgb="FF0070C0"/>
      </font>
    </dxf>
    <dxf>
      <font>
        <color rgb="FFFF0000"/>
      </font>
    </dxf>
    <dxf>
      <font>
        <b/>
        <i val="0"/>
        <u/>
        <color rgb="FFFF0000"/>
      </font>
    </dxf>
    <dxf>
      <font>
        <color rgb="FFFF0000"/>
      </font>
    </dxf>
    <dxf>
      <font>
        <color rgb="FF0070C0"/>
      </font>
    </dxf>
    <dxf>
      <font>
        <b/>
        <i val="0"/>
        <u/>
        <color rgb="FF0070C0"/>
      </font>
    </dxf>
    <dxf>
      <font>
        <b/>
        <i val="0"/>
        <u/>
        <color rgb="FFFF0000"/>
      </font>
    </dxf>
    <dxf>
      <font>
        <b/>
        <i val="0"/>
        <u val="double"/>
        <color rgb="FFFF0000"/>
      </font>
    </dxf>
    <dxf>
      <font>
        <b val="0"/>
        <i val="0"/>
        <color rgb="FFFFC000"/>
      </font>
    </dxf>
    <dxf>
      <font>
        <b/>
        <i val="0"/>
        <u/>
        <color rgb="FFFF0000"/>
      </font>
    </dxf>
    <dxf>
      <font>
        <b/>
        <i val="0"/>
      </font>
    </dxf>
    <dxf>
      <font>
        <b/>
        <i val="0"/>
      </font>
    </dxf>
    <dxf>
      <font>
        <color rgb="FF0070C0"/>
      </font>
    </dxf>
    <dxf>
      <font>
        <b/>
        <i val="0"/>
        <u/>
        <color rgb="FF0070C0"/>
      </font>
    </dxf>
    <dxf>
      <font>
        <color rgb="FFFF0000"/>
      </font>
    </dxf>
    <dxf>
      <font>
        <b/>
        <i val="0"/>
        <u/>
        <color rgb="FFFF0000"/>
      </font>
    </dxf>
    <dxf>
      <font>
        <color rgb="FF0070C0"/>
      </font>
    </dxf>
    <dxf>
      <font>
        <b/>
        <i val="0"/>
        <u/>
        <color rgb="FF0070C0"/>
      </font>
    </dxf>
    <dxf>
      <font>
        <color rgb="FFFF0000"/>
      </font>
    </dxf>
    <dxf>
      <font>
        <b/>
        <i val="0"/>
        <u/>
        <color rgb="FFFF0000"/>
      </font>
    </dxf>
    <dxf>
      <font>
        <color rgb="FF0070C0"/>
      </font>
    </dxf>
    <dxf>
      <font>
        <b/>
        <i val="0"/>
        <u/>
        <color rgb="FF0070C0"/>
      </font>
    </dxf>
    <dxf>
      <font>
        <color rgb="FFFF0000"/>
      </font>
    </dxf>
    <dxf>
      <font>
        <b/>
        <i val="0"/>
        <u/>
        <color rgb="FFFF0000"/>
      </font>
    </dxf>
    <dxf>
      <font>
        <color rgb="FF0070C0"/>
      </font>
    </dxf>
    <dxf>
      <font>
        <b/>
        <i val="0"/>
        <u/>
        <color rgb="FF0070C0"/>
      </font>
    </dxf>
    <dxf>
      <font>
        <color rgb="FFFF0000"/>
      </font>
    </dxf>
    <dxf>
      <font>
        <b/>
        <i val="0"/>
        <u/>
        <color rgb="FFFF0000"/>
      </font>
    </dxf>
    <dxf>
      <font>
        <color rgb="FFFF0000"/>
      </font>
    </dxf>
    <dxf>
      <font>
        <color rgb="FF0070C0"/>
      </font>
    </dxf>
    <dxf>
      <font>
        <b/>
        <i val="0"/>
        <u/>
        <color rgb="FF0070C0"/>
      </font>
    </dxf>
    <dxf>
      <font>
        <b/>
        <i val="0"/>
        <u/>
        <color rgb="FFFF0000"/>
      </font>
    </dxf>
    <dxf>
      <font>
        <b/>
        <i val="0"/>
        <u val="double"/>
        <color rgb="FFFF0000"/>
      </font>
    </dxf>
    <dxf>
      <font>
        <b val="0"/>
        <i val="0"/>
        <color rgb="FFFFC000"/>
      </font>
    </dxf>
    <dxf>
      <font>
        <b/>
        <i val="0"/>
        <u/>
        <color rgb="FFFF0000"/>
      </font>
    </dxf>
    <dxf>
      <font>
        <b/>
        <i val="0"/>
      </font>
    </dxf>
    <dxf>
      <font>
        <b/>
        <i val="0"/>
      </font>
    </dxf>
    <dxf>
      <font>
        <color rgb="FF0070C0"/>
      </font>
    </dxf>
    <dxf>
      <font>
        <b/>
        <i val="0"/>
        <u/>
        <color rgb="FF0070C0"/>
      </font>
    </dxf>
    <dxf>
      <font>
        <color rgb="FFFF0000"/>
      </font>
    </dxf>
    <dxf>
      <font>
        <b/>
        <i val="0"/>
        <u/>
        <color rgb="FFFF0000"/>
      </font>
    </dxf>
    <dxf>
      <font>
        <color rgb="FF0070C0"/>
      </font>
    </dxf>
    <dxf>
      <font>
        <b/>
        <i val="0"/>
        <u/>
        <color rgb="FF0070C0"/>
      </font>
    </dxf>
    <dxf>
      <font>
        <color rgb="FFFF0000"/>
      </font>
    </dxf>
    <dxf>
      <font>
        <b/>
        <i val="0"/>
        <u/>
        <color rgb="FFFF0000"/>
      </font>
    </dxf>
    <dxf>
      <font>
        <color rgb="FF0070C0"/>
      </font>
    </dxf>
    <dxf>
      <font>
        <b/>
        <i val="0"/>
        <u/>
        <color rgb="FF0070C0"/>
      </font>
    </dxf>
    <dxf>
      <font>
        <color rgb="FFFF0000"/>
      </font>
    </dxf>
    <dxf>
      <font>
        <b/>
        <i val="0"/>
        <u/>
        <color rgb="FFFF0000"/>
      </font>
    </dxf>
    <dxf>
      <font>
        <color rgb="FF0070C0"/>
      </font>
    </dxf>
    <dxf>
      <font>
        <b/>
        <i val="0"/>
        <u/>
        <color rgb="FF0070C0"/>
      </font>
    </dxf>
    <dxf>
      <font>
        <color rgb="FFFF0000"/>
      </font>
    </dxf>
    <dxf>
      <font>
        <b/>
        <i val="0"/>
        <u/>
        <color rgb="FFFF0000"/>
      </font>
    </dxf>
    <dxf>
      <font>
        <color rgb="FFFF0000"/>
      </font>
    </dxf>
    <dxf>
      <font>
        <color rgb="FF0070C0"/>
      </font>
    </dxf>
    <dxf>
      <font>
        <b/>
        <i val="0"/>
        <u/>
        <color rgb="FF0070C0"/>
      </font>
    </dxf>
    <dxf>
      <font>
        <b/>
        <i val="0"/>
        <u/>
        <color rgb="FFFF0000"/>
      </font>
    </dxf>
    <dxf>
      <font>
        <b/>
        <i val="0"/>
        <u val="double"/>
        <color rgb="FFFF0000"/>
      </font>
    </dxf>
    <dxf>
      <font>
        <b val="0"/>
        <i val="0"/>
        <color rgb="FFFFC000"/>
      </font>
    </dxf>
    <dxf>
      <font>
        <b/>
        <i val="0"/>
        <u/>
        <color rgb="FFFF0000"/>
      </font>
    </dxf>
    <dxf>
      <font>
        <b/>
        <i val="0"/>
      </font>
    </dxf>
    <dxf>
      <font>
        <b/>
        <i val="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theme="0" tint="-0.14996795556505021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theme="0" tint="-0.14996795556505021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color rgb="FF0070C0"/>
      </font>
    </dxf>
    <dxf>
      <font>
        <b/>
        <i val="0"/>
        <u/>
        <color rgb="FFFF0000"/>
      </font>
    </dxf>
    <dxf>
      <font>
        <b/>
        <i val="0"/>
        <u/>
        <color rgb="FF0070C0"/>
      </font>
    </dxf>
    <dxf>
      <font>
        <color rgb="FFFF0000"/>
      </font>
    </dxf>
    <dxf>
      <font>
        <color rgb="FF0070C0"/>
      </font>
    </dxf>
    <dxf>
      <font>
        <b/>
        <i val="0"/>
        <u/>
        <color rgb="FFFF0000"/>
      </font>
    </dxf>
    <dxf>
      <font>
        <b/>
        <i val="0"/>
        <u/>
        <color rgb="FF0070C0"/>
      </font>
    </dxf>
    <dxf>
      <font>
        <color rgb="FF0070C0"/>
      </font>
    </dxf>
    <dxf>
      <font>
        <color rgb="FFFF0000"/>
      </font>
    </dxf>
    <dxf>
      <font>
        <b/>
        <i val="0"/>
        <u/>
        <color rgb="FF0070C0"/>
      </font>
    </dxf>
    <dxf>
      <font>
        <b/>
        <i val="0"/>
        <u/>
        <color rgb="FFFF0000"/>
      </font>
    </dxf>
    <dxf>
      <font>
        <color rgb="FF0070C0"/>
      </font>
    </dxf>
    <dxf>
      <font>
        <color rgb="FFFF0000"/>
      </font>
    </dxf>
    <dxf>
      <font>
        <b/>
        <i val="0"/>
        <u/>
        <color rgb="FF0070C0"/>
      </font>
    </dxf>
    <dxf>
      <font>
        <b/>
        <i val="0"/>
        <u/>
        <color rgb="FFFF0000"/>
      </font>
    </dxf>
    <dxf>
      <font>
        <color rgb="FF0070C0"/>
      </font>
    </dxf>
    <dxf>
      <font>
        <color rgb="FFFF0000"/>
      </font>
    </dxf>
    <dxf>
      <font>
        <color theme="0" tint="-0.14996795556505021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theme="0" tint="-0.14996795556505021"/>
      </font>
    </dxf>
    <dxf>
      <font>
        <color rgb="FFFF0000"/>
      </font>
    </dxf>
    <dxf>
      <font>
        <color theme="0" tint="-0.14996795556505021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FFC000"/>
      </font>
    </dxf>
    <dxf>
      <font>
        <color rgb="FFFF0000"/>
      </font>
    </dxf>
    <dxf>
      <font>
        <color rgb="FF0070C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color rgb="FF0070C0"/>
      </font>
    </dxf>
    <dxf>
      <font>
        <b/>
        <i val="0"/>
        <u/>
        <color rgb="FF0070C0"/>
      </font>
    </dxf>
    <dxf>
      <font>
        <color theme="0" tint="-0.14996795556505021"/>
      </font>
    </dxf>
    <dxf>
      <font>
        <color rgb="FF0070C0"/>
      </font>
    </dxf>
    <dxf>
      <font>
        <b/>
        <i val="0"/>
        <u/>
        <color rgb="FF0070C0"/>
      </font>
    </dxf>
    <dxf>
      <font>
        <color theme="0" tint="-0.14996795556505021"/>
      </font>
    </dxf>
    <dxf>
      <font>
        <color rgb="FF0070C0"/>
      </font>
    </dxf>
    <dxf>
      <font>
        <b/>
        <i val="0"/>
        <u/>
        <color rgb="FF0070C0"/>
      </font>
    </dxf>
    <dxf>
      <font>
        <color theme="0" tint="-0.14996795556505021"/>
      </font>
    </dxf>
    <dxf>
      <font>
        <color rgb="FF0070C0"/>
      </font>
    </dxf>
    <dxf>
      <font>
        <b/>
        <i val="0"/>
        <u/>
        <color rgb="FF0070C0"/>
      </font>
    </dxf>
    <dxf>
      <font>
        <color theme="0" tint="-0.14996795556505021"/>
      </font>
    </dxf>
    <dxf>
      <font>
        <color rgb="FF0070C0"/>
      </font>
    </dxf>
    <dxf>
      <font>
        <b/>
        <i val="0"/>
        <u/>
        <color rgb="FF0070C0"/>
      </font>
    </dxf>
    <dxf>
      <font>
        <color theme="0" tint="-0.14996795556505021"/>
      </font>
    </dxf>
    <dxf>
      <font>
        <color rgb="FF0070C0"/>
      </font>
    </dxf>
    <dxf>
      <font>
        <b/>
        <i val="0"/>
        <u/>
        <color rgb="FF0070C0"/>
      </font>
    </dxf>
    <dxf>
      <font>
        <color theme="0" tint="-0.14996795556505021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  <color rgb="FF0070C0"/>
      </font>
    </dxf>
    <dxf>
      <font>
        <b/>
        <i val="0"/>
        <condense val="0"/>
        <extend val="0"/>
      </font>
    </dxf>
    <dxf>
      <font>
        <b/>
        <i val="0"/>
        <color rgb="FF0070C0"/>
      </font>
    </dxf>
    <dxf>
      <font>
        <b/>
        <i val="0"/>
      </font>
    </dxf>
    <dxf>
      <font>
        <b/>
        <i val="0"/>
        <color rgb="FF0070C0"/>
      </font>
    </dxf>
    <dxf>
      <font>
        <b/>
        <i val="0"/>
      </font>
    </dxf>
    <dxf>
      <font>
        <b/>
        <i val="0"/>
      </font>
    </dxf>
    <dxf>
      <font>
        <b/>
        <i val="0"/>
        <color rgb="FF0070C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</dxfs>
  <tableStyles count="0" defaultTableStyle="TableStyleMedium2" defaultPivotStyle="PivotStyleLight16"/>
  <colors>
    <mruColors>
      <color rgb="FF009900"/>
      <color rgb="FF0000FF"/>
      <color rgb="FFAA0000"/>
      <color rgb="FF808080"/>
      <color rgb="FFCCFFFF"/>
      <color rgb="FF9922FF"/>
      <color rgb="FF008000"/>
      <color rgb="FF333399"/>
      <color rgb="FF99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Rodzaje pytań w bazie</a:t>
            </a:r>
          </a:p>
        </c:rich>
      </c:tx>
      <c:layout>
        <c:manualLayout>
          <c:xMode val="edge"/>
          <c:yMode val="edge"/>
          <c:x val="0.34692335264259366"/>
          <c:y val="5.3607620239523042E-2"/>
        </c:manualLayout>
      </c:layout>
      <c:overlay val="0"/>
      <c:spPr>
        <a:noFill/>
        <a:ln w="25400">
          <a:noFill/>
        </a:ln>
      </c:spPr>
    </c:title>
    <c:autoTitleDeleted val="0"/>
    <c:view3D>
      <c:rotX val="60"/>
      <c:rotY val="30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6830397284804517"/>
          <c:y val="0.24836680570493039"/>
          <c:w val="0.26339314421860199"/>
          <c:h val="0.36274625570062202"/>
        </c:manualLayout>
      </c:layout>
      <c:pie3DChart>
        <c:varyColors val="1"/>
        <c:ser>
          <c:idx val="0"/>
          <c:order val="0"/>
          <c:tx>
            <c:strRef>
              <c:f>różne!$B$1</c:f>
              <c:strCache>
                <c:ptCount val="1"/>
                <c:pt idx="0">
                  <c:v>Liczba</c:v>
                </c:pt>
              </c:strCache>
            </c:strRef>
          </c:tx>
          <c:spPr>
            <a:solidFill>
              <a:srgbClr val="99CC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3970-4833-97F1-18A3BC5ECE82}"/>
              </c:ext>
            </c:extLst>
          </c:dPt>
          <c:dPt>
            <c:idx val="1"/>
            <c:bubble3D val="0"/>
            <c:spPr>
              <a:solidFill>
                <a:srgbClr val="8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3970-4833-97F1-18A3BC5ECE82}"/>
              </c:ext>
            </c:extLst>
          </c:dPt>
          <c:dPt>
            <c:idx val="2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3970-4833-97F1-18A3BC5ECE82}"/>
              </c:ext>
            </c:extLst>
          </c:dPt>
          <c:dPt>
            <c:idx val="3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3970-4833-97F1-18A3BC5ECE82}"/>
              </c:ext>
            </c:extLst>
          </c:dPt>
          <c:dPt>
            <c:idx val="4"/>
            <c:bubble3D val="0"/>
            <c:spPr>
              <a:solidFill>
                <a:srgbClr val="3366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3970-4833-97F1-18A3BC5ECE82}"/>
              </c:ext>
            </c:extLst>
          </c:dPt>
          <c:dPt>
            <c:idx val="5"/>
            <c:bubble3D val="0"/>
            <c:spPr>
              <a:solidFill>
                <a:srgbClr val="99CC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3970-4833-97F1-18A3BC5ECE82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3970-4833-97F1-18A3BC5ECE82}"/>
              </c:ext>
            </c:extLst>
          </c:dPt>
          <c:dPt>
            <c:idx val="7"/>
            <c:bubble3D val="0"/>
            <c:spPr>
              <a:solidFill>
                <a:srgbClr val="CC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3970-4833-97F1-18A3BC5ECE82}"/>
              </c:ext>
            </c:extLst>
          </c:dPt>
          <c:dPt>
            <c:idx val="8"/>
            <c:bubble3D val="0"/>
            <c:spPr>
              <a:solidFill>
                <a:srgbClr val="FFCC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3970-4833-97F1-18A3BC5ECE82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3970-4833-97F1-18A3BC5ECE82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 b="0" i="0" u="none" strike="noStrike" baseline="0">
                    <a:solidFill>
                      <a:srgbClr val="000000"/>
                    </a:solidFill>
                    <a:latin typeface="Small Fonts"/>
                    <a:ea typeface="Small Fonts"/>
                    <a:cs typeface="Small Fonts"/>
                  </a:defRPr>
                </a:pPr>
                <a:endParaRPr lang="pl-PL"/>
              </a:p>
            </c:txPr>
            <c:showLegendKey val="1"/>
            <c:showVal val="1"/>
            <c:showCatName val="0"/>
            <c:showSerName val="0"/>
            <c:showPercent val="1"/>
            <c:showBubbleSize val="0"/>
            <c:separator>; 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różne!$A$2:$A$11</c:f>
              <c:strCache>
                <c:ptCount val="10"/>
                <c:pt idx="0">
                  <c:v>tradycyjne</c:v>
                </c:pt>
                <c:pt idx="1">
                  <c:v>tradycyjne z obrazkiem</c:v>
                </c:pt>
                <c:pt idx="2">
                  <c:v>tradycyjne z dźwiękiem</c:v>
                </c:pt>
                <c:pt idx="3">
                  <c:v>z pomieszaną odpowiedzią</c:v>
                </c:pt>
                <c:pt idx="4">
                  <c:v>z wyborem odpowiedzi</c:v>
                </c:pt>
                <c:pt idx="5">
                  <c:v>z wyborem odpowiedzi z obrazkiem</c:v>
                </c:pt>
                <c:pt idx="6">
                  <c:v>z wieloma odpowiedziami</c:v>
                </c:pt>
                <c:pt idx="7">
                  <c:v>z wieloma odpowiedziami z obrazkiem</c:v>
                </c:pt>
                <c:pt idx="8">
                  <c:v>z pomieszanym pytaniem</c:v>
                </c:pt>
                <c:pt idx="9">
                  <c:v>szybkie</c:v>
                </c:pt>
              </c:strCache>
            </c:strRef>
          </c:cat>
          <c:val>
            <c:numRef>
              <c:f>różne!$B$2:$B$11</c:f>
              <c:numCache>
                <c:formatCode>General</c:formatCode>
                <c:ptCount val="10"/>
                <c:pt idx="0">
                  <c:v>81369</c:v>
                </c:pt>
                <c:pt idx="1">
                  <c:v>1352</c:v>
                </c:pt>
                <c:pt idx="2">
                  <c:v>688</c:v>
                </c:pt>
                <c:pt idx="3">
                  <c:v>11998</c:v>
                </c:pt>
                <c:pt idx="4">
                  <c:v>18634</c:v>
                </c:pt>
                <c:pt idx="5">
                  <c:v>83</c:v>
                </c:pt>
                <c:pt idx="6">
                  <c:v>1755</c:v>
                </c:pt>
                <c:pt idx="7">
                  <c:v>22</c:v>
                </c:pt>
                <c:pt idx="8">
                  <c:v>617</c:v>
                </c:pt>
                <c:pt idx="9">
                  <c:v>181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3970-4833-97F1-18A3BC5ECE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640" b="0" i="0" u="none" strike="noStrike" baseline="0">
              <a:solidFill>
                <a:srgbClr val="000000"/>
              </a:solidFill>
              <a:latin typeface="Small Fonts"/>
              <a:ea typeface="Small Fonts"/>
              <a:cs typeface="Small Fonts"/>
            </a:defRPr>
          </a:pPr>
          <a:endParaRPr lang="pl-PL"/>
        </a:p>
      </c:txPr>
    </c:legend>
    <c:plotVisOnly val="1"/>
    <c:dispBlanksAs val="zero"/>
    <c:showDLblsOverMax val="0"/>
  </c:chart>
  <c:spPr>
    <a:pattFill prst="ltUpDiag">
      <a:fgClr>
        <a:schemeClr val="bg1">
          <a:lumMod val="75000"/>
        </a:schemeClr>
      </a:fgClr>
      <a:bgClr>
        <a:schemeClr val="bg1"/>
      </a:bgClr>
    </a:patt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8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Wyniki graczy z Quizbota - wszyscy </a:t>
            </a:r>
            <a:r>
              <a:rPr lang="pl-PL" sz="800" b="1" i="0" u="none" strike="noStrike" baseline="0">
                <a:solidFill>
                  <a:srgbClr val="FF0000"/>
                </a:solidFill>
                <a:latin typeface="Arial"/>
                <a:cs typeface="Arial"/>
              </a:rPr>
              <a:t>Gracze</a:t>
            </a:r>
          </a:p>
        </c:rich>
      </c:tx>
      <c:layout>
        <c:manualLayout>
          <c:xMode val="edge"/>
          <c:yMode val="edge"/>
          <c:x val="0.32311522733667103"/>
          <c:y val="3.676462977339099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284741354609773"/>
          <c:y val="0.19852941176470587"/>
          <c:w val="0.86284868511400881"/>
          <c:h val="0.61764705882352944"/>
        </c:manualLayout>
      </c:layout>
      <c:lineChart>
        <c:grouping val="standard"/>
        <c:varyColors val="0"/>
        <c:ser>
          <c:idx val="2"/>
          <c:order val="0"/>
          <c:tx>
            <c:v>Gracze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FFCC99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'top10'!$G$1:$IL$1</c:f>
              <c:numCache>
                <c:formatCode>General</c:formatCode>
                <c:ptCount val="240"/>
                <c:pt idx="0">
                  <c:v>2005</c:v>
                </c:pt>
                <c:pt idx="12">
                  <c:v>2006</c:v>
                </c:pt>
                <c:pt idx="24">
                  <c:v>2007</c:v>
                </c:pt>
                <c:pt idx="36">
                  <c:v>2008</c:v>
                </c:pt>
                <c:pt idx="48">
                  <c:v>2009</c:v>
                </c:pt>
                <c:pt idx="60">
                  <c:v>2010</c:v>
                </c:pt>
                <c:pt idx="72">
                  <c:v>2011</c:v>
                </c:pt>
                <c:pt idx="84">
                  <c:v>2012</c:v>
                </c:pt>
                <c:pt idx="96">
                  <c:v>2013</c:v>
                </c:pt>
                <c:pt idx="108">
                  <c:v>2014</c:v>
                </c:pt>
                <c:pt idx="120">
                  <c:v>2015</c:v>
                </c:pt>
                <c:pt idx="132">
                  <c:v>2016</c:v>
                </c:pt>
                <c:pt idx="144">
                  <c:v>2017</c:v>
                </c:pt>
                <c:pt idx="156">
                  <c:v>2018</c:v>
                </c:pt>
                <c:pt idx="168">
                  <c:v>2019</c:v>
                </c:pt>
                <c:pt idx="180">
                  <c:v>2020</c:v>
                </c:pt>
                <c:pt idx="192">
                  <c:v>2021</c:v>
                </c:pt>
                <c:pt idx="204">
                  <c:v>2022</c:v>
                </c:pt>
                <c:pt idx="216">
                  <c:v>2023</c:v>
                </c:pt>
                <c:pt idx="228">
                  <c:v>2024</c:v>
                </c:pt>
              </c:numCache>
            </c:numRef>
          </c:cat>
          <c:val>
            <c:numRef>
              <c:f>'top10'!$L$9:$IL$9</c:f>
              <c:numCache>
                <c:formatCode>General</c:formatCode>
                <c:ptCount val="235"/>
                <c:pt idx="0">
                  <c:v>10559</c:v>
                </c:pt>
                <c:pt idx="1">
                  <c:v>13834</c:v>
                </c:pt>
                <c:pt idx="2">
                  <c:v>16072</c:v>
                </c:pt>
                <c:pt idx="3">
                  <c:v>11874</c:v>
                </c:pt>
                <c:pt idx="4">
                  <c:v>11202</c:v>
                </c:pt>
                <c:pt idx="5">
                  <c:v>13685</c:v>
                </c:pt>
                <c:pt idx="6">
                  <c:v>13592</c:v>
                </c:pt>
                <c:pt idx="7">
                  <c:v>11935</c:v>
                </c:pt>
                <c:pt idx="8">
                  <c:v>13672</c:v>
                </c:pt>
                <c:pt idx="9">
                  <c:v>12235</c:v>
                </c:pt>
                <c:pt idx="10">
                  <c:v>14200</c:v>
                </c:pt>
                <c:pt idx="11">
                  <c:v>9609</c:v>
                </c:pt>
                <c:pt idx="12">
                  <c:v>13132</c:v>
                </c:pt>
                <c:pt idx="13">
                  <c:v>24747</c:v>
                </c:pt>
                <c:pt idx="14">
                  <c:v>27014</c:v>
                </c:pt>
                <c:pt idx="15">
                  <c:v>28619</c:v>
                </c:pt>
                <c:pt idx="16">
                  <c:v>23794</c:v>
                </c:pt>
                <c:pt idx="17">
                  <c:v>31037</c:v>
                </c:pt>
                <c:pt idx="18">
                  <c:v>33233</c:v>
                </c:pt>
                <c:pt idx="19">
                  <c:v>37950</c:v>
                </c:pt>
                <c:pt idx="20">
                  <c:v>27417</c:v>
                </c:pt>
                <c:pt idx="21">
                  <c:v>31955</c:v>
                </c:pt>
                <c:pt idx="22">
                  <c:v>33283</c:v>
                </c:pt>
                <c:pt idx="23">
                  <c:v>22820</c:v>
                </c:pt>
                <c:pt idx="24">
                  <c:v>32811</c:v>
                </c:pt>
                <c:pt idx="25">
                  <c:v>44415</c:v>
                </c:pt>
                <c:pt idx="26">
                  <c:v>40564</c:v>
                </c:pt>
                <c:pt idx="27">
                  <c:v>38543</c:v>
                </c:pt>
                <c:pt idx="28">
                  <c:v>36264</c:v>
                </c:pt>
                <c:pt idx="29">
                  <c:v>35987</c:v>
                </c:pt>
                <c:pt idx="30">
                  <c:v>30982</c:v>
                </c:pt>
                <c:pt idx="31">
                  <c:v>30487</c:v>
                </c:pt>
                <c:pt idx="32">
                  <c:v>37364</c:v>
                </c:pt>
                <c:pt idx="33">
                  <c:v>45192</c:v>
                </c:pt>
                <c:pt idx="34">
                  <c:v>49778</c:v>
                </c:pt>
                <c:pt idx="35">
                  <c:v>43415</c:v>
                </c:pt>
                <c:pt idx="36">
                  <c:v>40748</c:v>
                </c:pt>
                <c:pt idx="37">
                  <c:v>46758</c:v>
                </c:pt>
                <c:pt idx="38">
                  <c:v>46061</c:v>
                </c:pt>
                <c:pt idx="39">
                  <c:v>46132</c:v>
                </c:pt>
                <c:pt idx="40">
                  <c:v>38024</c:v>
                </c:pt>
                <c:pt idx="41">
                  <c:v>40084</c:v>
                </c:pt>
                <c:pt idx="42">
                  <c:v>41787</c:v>
                </c:pt>
                <c:pt idx="43">
                  <c:v>38643</c:v>
                </c:pt>
                <c:pt idx="44">
                  <c:v>32741</c:v>
                </c:pt>
                <c:pt idx="45">
                  <c:v>25666</c:v>
                </c:pt>
                <c:pt idx="46">
                  <c:v>27592</c:v>
                </c:pt>
                <c:pt idx="47">
                  <c:v>26524</c:v>
                </c:pt>
                <c:pt idx="48">
                  <c:v>19743</c:v>
                </c:pt>
                <c:pt idx="49">
                  <c:v>30248</c:v>
                </c:pt>
                <c:pt idx="50">
                  <c:v>29288</c:v>
                </c:pt>
                <c:pt idx="51">
                  <c:v>22412</c:v>
                </c:pt>
                <c:pt idx="52">
                  <c:v>18935</c:v>
                </c:pt>
                <c:pt idx="53">
                  <c:v>25461</c:v>
                </c:pt>
                <c:pt idx="54">
                  <c:v>17454</c:v>
                </c:pt>
                <c:pt idx="55">
                  <c:v>14155</c:v>
                </c:pt>
                <c:pt idx="56">
                  <c:v>11208</c:v>
                </c:pt>
                <c:pt idx="57">
                  <c:v>14984</c:v>
                </c:pt>
                <c:pt idx="58">
                  <c:v>16646</c:v>
                </c:pt>
                <c:pt idx="59">
                  <c:v>11633</c:v>
                </c:pt>
                <c:pt idx="60">
                  <c:v>9413</c:v>
                </c:pt>
                <c:pt idx="61">
                  <c:v>8358</c:v>
                </c:pt>
                <c:pt idx="62">
                  <c:v>13907</c:v>
                </c:pt>
                <c:pt idx="63">
                  <c:v>4593</c:v>
                </c:pt>
                <c:pt idx="64">
                  <c:v>5565</c:v>
                </c:pt>
                <c:pt idx="65">
                  <c:v>8123</c:v>
                </c:pt>
                <c:pt idx="66">
                  <c:v>9297</c:v>
                </c:pt>
                <c:pt idx="67">
                  <c:v>5944</c:v>
                </c:pt>
                <c:pt idx="68">
                  <c:v>6449</c:v>
                </c:pt>
                <c:pt idx="69">
                  <c:v>4806</c:v>
                </c:pt>
                <c:pt idx="70">
                  <c:v>14557</c:v>
                </c:pt>
                <c:pt idx="71">
                  <c:v>8835</c:v>
                </c:pt>
                <c:pt idx="72">
                  <c:v>10530</c:v>
                </c:pt>
                <c:pt idx="73">
                  <c:v>13081</c:v>
                </c:pt>
                <c:pt idx="74">
                  <c:v>10013</c:v>
                </c:pt>
                <c:pt idx="75">
                  <c:v>7583</c:v>
                </c:pt>
                <c:pt idx="76">
                  <c:v>11188</c:v>
                </c:pt>
                <c:pt idx="77">
                  <c:v>12552</c:v>
                </c:pt>
                <c:pt idx="78">
                  <c:v>20948</c:v>
                </c:pt>
                <c:pt idx="79">
                  <c:v>8886</c:v>
                </c:pt>
                <c:pt idx="80">
                  <c:v>8425</c:v>
                </c:pt>
                <c:pt idx="81">
                  <c:v>5570</c:v>
                </c:pt>
                <c:pt idx="82">
                  <c:v>4849</c:v>
                </c:pt>
                <c:pt idx="83">
                  <c:v>5122</c:v>
                </c:pt>
                <c:pt idx="84">
                  <c:v>6190</c:v>
                </c:pt>
                <c:pt idx="85">
                  <c:v>13165</c:v>
                </c:pt>
                <c:pt idx="86">
                  <c:v>12402</c:v>
                </c:pt>
                <c:pt idx="87">
                  <c:v>16346</c:v>
                </c:pt>
                <c:pt idx="88">
                  <c:v>16579</c:v>
                </c:pt>
                <c:pt idx="89">
                  <c:v>16188</c:v>
                </c:pt>
                <c:pt idx="90">
                  <c:v>12952</c:v>
                </c:pt>
                <c:pt idx="91">
                  <c:v>3184</c:v>
                </c:pt>
                <c:pt idx="92">
                  <c:v>6486</c:v>
                </c:pt>
                <c:pt idx="93">
                  <c:v>6201</c:v>
                </c:pt>
                <c:pt idx="94">
                  <c:v>10131</c:v>
                </c:pt>
                <c:pt idx="95">
                  <c:v>7786</c:v>
                </c:pt>
                <c:pt idx="96">
                  <c:v>9928</c:v>
                </c:pt>
                <c:pt idx="97">
                  <c:v>15378</c:v>
                </c:pt>
                <c:pt idx="98">
                  <c:v>23064</c:v>
                </c:pt>
                <c:pt idx="99">
                  <c:v>12053</c:v>
                </c:pt>
                <c:pt idx="100">
                  <c:v>9675</c:v>
                </c:pt>
                <c:pt idx="101">
                  <c:v>10644</c:v>
                </c:pt>
                <c:pt idx="102">
                  <c:v>14764</c:v>
                </c:pt>
                <c:pt idx="103">
                  <c:v>13586</c:v>
                </c:pt>
                <c:pt idx="104">
                  <c:v>8639</c:v>
                </c:pt>
                <c:pt idx="105">
                  <c:v>10308</c:v>
                </c:pt>
                <c:pt idx="106">
                  <c:v>13903</c:v>
                </c:pt>
                <c:pt idx="107">
                  <c:v>14035</c:v>
                </c:pt>
                <c:pt idx="108">
                  <c:v>29484</c:v>
                </c:pt>
                <c:pt idx="109">
                  <c:v>9491</c:v>
                </c:pt>
                <c:pt idx="110">
                  <c:v>9674</c:v>
                </c:pt>
                <c:pt idx="111">
                  <c:v>7327</c:v>
                </c:pt>
                <c:pt idx="112">
                  <c:v>5505</c:v>
                </c:pt>
                <c:pt idx="113">
                  <c:v>12951</c:v>
                </c:pt>
                <c:pt idx="114">
                  <c:v>11724</c:v>
                </c:pt>
                <c:pt idx="115">
                  <c:v>8924</c:v>
                </c:pt>
                <c:pt idx="116">
                  <c:v>6166</c:v>
                </c:pt>
                <c:pt idx="117">
                  <c:v>9786</c:v>
                </c:pt>
                <c:pt idx="118">
                  <c:v>11286</c:v>
                </c:pt>
                <c:pt idx="119">
                  <c:v>7727</c:v>
                </c:pt>
                <c:pt idx="120">
                  <c:v>11856</c:v>
                </c:pt>
                <c:pt idx="121">
                  <c:v>12377</c:v>
                </c:pt>
                <c:pt idx="122">
                  <c:v>9955</c:v>
                </c:pt>
                <c:pt idx="123">
                  <c:v>7998</c:v>
                </c:pt>
                <c:pt idx="124">
                  <c:v>7482</c:v>
                </c:pt>
                <c:pt idx="125">
                  <c:v>8032</c:v>
                </c:pt>
                <c:pt idx="126">
                  <c:v>9898</c:v>
                </c:pt>
                <c:pt idx="127">
                  <c:v>4712</c:v>
                </c:pt>
                <c:pt idx="128">
                  <c:v>9639</c:v>
                </c:pt>
                <c:pt idx="129">
                  <c:v>10626</c:v>
                </c:pt>
                <c:pt idx="130">
                  <c:v>10402</c:v>
                </c:pt>
                <c:pt idx="131">
                  <c:v>12107</c:v>
                </c:pt>
                <c:pt idx="132">
                  <c:v>19026</c:v>
                </c:pt>
                <c:pt idx="133">
                  <c:v>11369</c:v>
                </c:pt>
                <c:pt idx="134">
                  <c:v>6184</c:v>
                </c:pt>
                <c:pt idx="135">
                  <c:v>3525</c:v>
                </c:pt>
                <c:pt idx="136">
                  <c:v>9456</c:v>
                </c:pt>
                <c:pt idx="137">
                  <c:v>8060</c:v>
                </c:pt>
                <c:pt idx="138">
                  <c:v>9465</c:v>
                </c:pt>
                <c:pt idx="139">
                  <c:v>8647</c:v>
                </c:pt>
                <c:pt idx="140">
                  <c:v>10654</c:v>
                </c:pt>
                <c:pt idx="141">
                  <c:v>15803</c:v>
                </c:pt>
                <c:pt idx="142">
                  <c:v>19565</c:v>
                </c:pt>
                <c:pt idx="143">
                  <c:v>24154</c:v>
                </c:pt>
                <c:pt idx="144">
                  <c:v>24550</c:v>
                </c:pt>
                <c:pt idx="145">
                  <c:v>20679</c:v>
                </c:pt>
                <c:pt idx="146">
                  <c:v>13740</c:v>
                </c:pt>
                <c:pt idx="147">
                  <c:v>21905</c:v>
                </c:pt>
                <c:pt idx="148">
                  <c:v>23001</c:v>
                </c:pt>
                <c:pt idx="149">
                  <c:v>17736</c:v>
                </c:pt>
                <c:pt idx="150">
                  <c:v>17069</c:v>
                </c:pt>
                <c:pt idx="151">
                  <c:v>12504</c:v>
                </c:pt>
                <c:pt idx="152">
                  <c:v>7193</c:v>
                </c:pt>
                <c:pt idx="153">
                  <c:v>4792</c:v>
                </c:pt>
                <c:pt idx="154">
                  <c:v>6331</c:v>
                </c:pt>
                <c:pt idx="155">
                  <c:v>10233</c:v>
                </c:pt>
                <c:pt idx="156">
                  <c:v>11657</c:v>
                </c:pt>
                <c:pt idx="157">
                  <c:v>12174</c:v>
                </c:pt>
                <c:pt idx="158">
                  <c:v>9632</c:v>
                </c:pt>
                <c:pt idx="159">
                  <c:v>8576</c:v>
                </c:pt>
                <c:pt idx="160">
                  <c:v>9853</c:v>
                </c:pt>
                <c:pt idx="161">
                  <c:v>8110</c:v>
                </c:pt>
                <c:pt idx="162">
                  <c:v>7325</c:v>
                </c:pt>
                <c:pt idx="163">
                  <c:v>9136</c:v>
                </c:pt>
                <c:pt idx="164">
                  <c:v>6041</c:v>
                </c:pt>
                <c:pt idx="165">
                  <c:v>8267</c:v>
                </c:pt>
                <c:pt idx="166">
                  <c:v>8656</c:v>
                </c:pt>
                <c:pt idx="167">
                  <c:v>8599</c:v>
                </c:pt>
                <c:pt idx="168">
                  <c:v>7318</c:v>
                </c:pt>
                <c:pt idx="169">
                  <c:v>9315</c:v>
                </c:pt>
                <c:pt idx="170">
                  <c:v>7597</c:v>
                </c:pt>
                <c:pt idx="171">
                  <c:v>7752</c:v>
                </c:pt>
                <c:pt idx="172">
                  <c:v>10834</c:v>
                </c:pt>
                <c:pt idx="173">
                  <c:v>13429</c:v>
                </c:pt>
                <c:pt idx="174">
                  <c:v>12477</c:v>
                </c:pt>
                <c:pt idx="175">
                  <c:v>22271</c:v>
                </c:pt>
                <c:pt idx="176">
                  <c:v>17874</c:v>
                </c:pt>
                <c:pt idx="177">
                  <c:v>14247</c:v>
                </c:pt>
                <c:pt idx="178">
                  <c:v>9807</c:v>
                </c:pt>
                <c:pt idx="179">
                  <c:v>14018</c:v>
                </c:pt>
                <c:pt idx="180">
                  <c:v>11818</c:v>
                </c:pt>
                <c:pt idx="181">
                  <c:v>6500</c:v>
                </c:pt>
                <c:pt idx="182">
                  <c:v>7222</c:v>
                </c:pt>
                <c:pt idx="183">
                  <c:v>9631</c:v>
                </c:pt>
                <c:pt idx="184">
                  <c:v>14746</c:v>
                </c:pt>
                <c:pt idx="185">
                  <c:v>12605</c:v>
                </c:pt>
                <c:pt idx="186">
                  <c:v>29041</c:v>
                </c:pt>
                <c:pt idx="187">
                  <c:v>16189</c:v>
                </c:pt>
                <c:pt idx="188">
                  <c:v>10718</c:v>
                </c:pt>
                <c:pt idx="189">
                  <c:v>13201</c:v>
                </c:pt>
                <c:pt idx="190">
                  <c:v>11554</c:v>
                </c:pt>
                <c:pt idx="191">
                  <c:v>13377</c:v>
                </c:pt>
                <c:pt idx="192">
                  <c:v>12214</c:v>
                </c:pt>
                <c:pt idx="193">
                  <c:v>9651</c:v>
                </c:pt>
                <c:pt idx="194">
                  <c:v>12305</c:v>
                </c:pt>
                <c:pt idx="195">
                  <c:v>16787</c:v>
                </c:pt>
                <c:pt idx="196">
                  <c:v>13193</c:v>
                </c:pt>
                <c:pt idx="197">
                  <c:v>12921</c:v>
                </c:pt>
                <c:pt idx="198">
                  <c:v>13099</c:v>
                </c:pt>
                <c:pt idx="199">
                  <c:v>16568</c:v>
                </c:pt>
                <c:pt idx="200">
                  <c:v>15538</c:v>
                </c:pt>
                <c:pt idx="201">
                  <c:v>15059</c:v>
                </c:pt>
                <c:pt idx="202">
                  <c:v>13476</c:v>
                </c:pt>
                <c:pt idx="203">
                  <c:v>18724</c:v>
                </c:pt>
                <c:pt idx="204">
                  <c:v>14523</c:v>
                </c:pt>
                <c:pt idx="205">
                  <c:v>10653</c:v>
                </c:pt>
                <c:pt idx="206">
                  <c:v>6604</c:v>
                </c:pt>
                <c:pt idx="207">
                  <c:v>2420</c:v>
                </c:pt>
                <c:pt idx="208">
                  <c:v>3372</c:v>
                </c:pt>
                <c:pt idx="209">
                  <c:v>7478</c:v>
                </c:pt>
                <c:pt idx="210">
                  <c:v>6402</c:v>
                </c:pt>
                <c:pt idx="211">
                  <c:v>4746</c:v>
                </c:pt>
                <c:pt idx="212">
                  <c:v>4684</c:v>
                </c:pt>
                <c:pt idx="213">
                  <c:v>8706</c:v>
                </c:pt>
                <c:pt idx="214">
                  <c:v>5234</c:v>
                </c:pt>
                <c:pt idx="215">
                  <c:v>5015</c:v>
                </c:pt>
                <c:pt idx="216">
                  <c:v>3995</c:v>
                </c:pt>
                <c:pt idx="217">
                  <c:v>5771</c:v>
                </c:pt>
                <c:pt idx="218">
                  <c:v>7737</c:v>
                </c:pt>
                <c:pt idx="219">
                  <c:v>8922</c:v>
                </c:pt>
                <c:pt idx="220">
                  <c:v>5622</c:v>
                </c:pt>
                <c:pt idx="221">
                  <c:v>3303</c:v>
                </c:pt>
                <c:pt idx="222">
                  <c:v>4069</c:v>
                </c:pt>
                <c:pt idx="223">
                  <c:v>6039</c:v>
                </c:pt>
                <c:pt idx="224">
                  <c:v>5091</c:v>
                </c:pt>
                <c:pt idx="225">
                  <c:v>5898</c:v>
                </c:pt>
                <c:pt idx="226">
                  <c:v>5559</c:v>
                </c:pt>
                <c:pt idx="227">
                  <c:v>5848</c:v>
                </c:pt>
                <c:pt idx="228">
                  <c:v>7300</c:v>
                </c:pt>
                <c:pt idx="229">
                  <c:v>4744</c:v>
                </c:pt>
                <c:pt idx="230">
                  <c:v>6891</c:v>
                </c:pt>
                <c:pt idx="231">
                  <c:v>12758</c:v>
                </c:pt>
                <c:pt idx="232">
                  <c:v>10001</c:v>
                </c:pt>
                <c:pt idx="233">
                  <c:v>6506</c:v>
                </c:pt>
                <c:pt idx="234">
                  <c:v>7597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C58-4FF2-AACC-4387143169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2247536"/>
        <c:axId val="1"/>
      </c:lineChart>
      <c:catAx>
        <c:axId val="2522475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Small Fonts"/>
                    <a:ea typeface="Small Fonts"/>
                    <a:cs typeface="Small Fonts"/>
                  </a:defRPr>
                </a:pPr>
                <a:r>
                  <a:rPr lang="pl-PL"/>
                  <a:t>Lata</a:t>
                </a:r>
              </a:p>
            </c:rich>
          </c:tx>
          <c:layout>
            <c:manualLayout>
              <c:xMode val="edge"/>
              <c:yMode val="edge"/>
              <c:x val="0.52430662026277552"/>
              <c:y val="0.886029351964807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6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Small Fonts"/>
                <a:ea typeface="Small Fonts"/>
                <a:cs typeface="Small Fonts"/>
              </a:defRPr>
            </a:pPr>
            <a:endParaRPr lang="pl-P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Small Fonts"/>
                    <a:ea typeface="Small Fonts"/>
                    <a:cs typeface="Small Fonts"/>
                  </a:defRPr>
                </a:pPr>
                <a:r>
                  <a:rPr lang="pl-PL"/>
                  <a:t>Punkty</a:t>
                </a:r>
              </a:p>
            </c:rich>
          </c:tx>
          <c:layout>
            <c:manualLayout>
              <c:xMode val="edge"/>
              <c:yMode val="edge"/>
              <c:x val="2.7777739236339954E-2"/>
              <c:y val="0.4485294443828324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Small Fonts"/>
                <a:ea typeface="Small Fonts"/>
                <a:cs typeface="Small Fonts"/>
              </a:defRPr>
            </a:pPr>
            <a:endParaRPr lang="pl-PL"/>
          </a:p>
        </c:txPr>
        <c:crossAx val="252247536"/>
        <c:crosses val="autoZero"/>
        <c:crossBetween val="between"/>
      </c:valAx>
      <c:spPr>
        <a:solidFill>
          <a:srgbClr val="C0C0C0"/>
        </a:solidFill>
        <a:ln w="12700">
          <a:solidFill>
            <a:srgbClr val="C0C0C0"/>
          </a:solidFill>
          <a:prstDash val="solid"/>
        </a:ln>
      </c:spPr>
    </c:plotArea>
    <c:plotVisOnly val="1"/>
    <c:dispBlanksAs val="gap"/>
    <c:showDLblsOverMax val="0"/>
  </c:chart>
  <c:spPr>
    <a:pattFill prst="ltUpDiag">
      <a:fgClr>
        <a:schemeClr val="bg1">
          <a:lumMod val="75000"/>
        </a:schemeClr>
      </a:fgClr>
      <a:bgClr>
        <a:schemeClr val="bg1"/>
      </a:bgClr>
    </a:patt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8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Wyniki graczy z Quizbota - </a:t>
            </a:r>
            <a:r>
              <a:rPr lang="pl-PL" sz="800" b="1" i="0" u="none" strike="noStrike" baseline="0">
                <a:solidFill>
                  <a:srgbClr val="008000"/>
                </a:solidFill>
                <a:latin typeface="Arial"/>
                <a:cs typeface="Arial"/>
              </a:rPr>
              <a:t>Zwycięzca </a:t>
            </a:r>
            <a:r>
              <a:rPr lang="pl-PL" sz="800" b="1" i="0" u="none" strike="noStrike" baseline="0">
                <a:effectLst/>
              </a:rPr>
              <a:t>Top10</a:t>
            </a:r>
            <a:endParaRPr lang="pl-PL" sz="800" b="1" i="0" u="none" strike="noStrike" baseline="0">
              <a:solidFill>
                <a:srgbClr val="008000"/>
              </a:solidFill>
              <a:latin typeface="Arial"/>
              <a:cs typeface="Arial"/>
            </a:endParaRPr>
          </a:p>
        </c:rich>
      </c:tx>
      <c:layout>
        <c:manualLayout>
          <c:xMode val="edge"/>
          <c:yMode val="edge"/>
          <c:x val="0.31236555782950037"/>
          <c:y val="3.676462977339099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937518543698703"/>
          <c:y val="0.19852941176470587"/>
          <c:w val="0.86632091322311944"/>
          <c:h val="0.61764705882352944"/>
        </c:manualLayout>
      </c:layout>
      <c:lineChart>
        <c:grouping val="standard"/>
        <c:varyColors val="0"/>
        <c:ser>
          <c:idx val="1"/>
          <c:order val="0"/>
          <c:tx>
            <c:v>Zwycięzca</c:v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CCFFCC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numRef>
              <c:f>'top10'!$G$1:$IL$1</c:f>
              <c:numCache>
                <c:formatCode>General</c:formatCode>
                <c:ptCount val="240"/>
                <c:pt idx="0">
                  <c:v>2005</c:v>
                </c:pt>
                <c:pt idx="12">
                  <c:v>2006</c:v>
                </c:pt>
                <c:pt idx="24">
                  <c:v>2007</c:v>
                </c:pt>
                <c:pt idx="36">
                  <c:v>2008</c:v>
                </c:pt>
                <c:pt idx="48">
                  <c:v>2009</c:v>
                </c:pt>
                <c:pt idx="60">
                  <c:v>2010</c:v>
                </c:pt>
                <c:pt idx="72">
                  <c:v>2011</c:v>
                </c:pt>
                <c:pt idx="84">
                  <c:v>2012</c:v>
                </c:pt>
                <c:pt idx="96">
                  <c:v>2013</c:v>
                </c:pt>
                <c:pt idx="108">
                  <c:v>2014</c:v>
                </c:pt>
                <c:pt idx="120">
                  <c:v>2015</c:v>
                </c:pt>
                <c:pt idx="132">
                  <c:v>2016</c:v>
                </c:pt>
                <c:pt idx="144">
                  <c:v>2017</c:v>
                </c:pt>
                <c:pt idx="156">
                  <c:v>2018</c:v>
                </c:pt>
                <c:pt idx="168">
                  <c:v>2019</c:v>
                </c:pt>
                <c:pt idx="180">
                  <c:v>2020</c:v>
                </c:pt>
                <c:pt idx="192">
                  <c:v>2021</c:v>
                </c:pt>
                <c:pt idx="204">
                  <c:v>2022</c:v>
                </c:pt>
                <c:pt idx="216">
                  <c:v>2023</c:v>
                </c:pt>
                <c:pt idx="228">
                  <c:v>2024</c:v>
                </c:pt>
              </c:numCache>
            </c:numRef>
          </c:cat>
          <c:val>
            <c:numRef>
              <c:f>'top10'!$L$4:$IL$4</c:f>
              <c:numCache>
                <c:formatCode>General</c:formatCode>
                <c:ptCount val="235"/>
                <c:pt idx="0">
                  <c:v>1920</c:v>
                </c:pt>
                <c:pt idx="1">
                  <c:v>2280</c:v>
                </c:pt>
                <c:pt idx="2">
                  <c:v>3000</c:v>
                </c:pt>
                <c:pt idx="3">
                  <c:v>2904</c:v>
                </c:pt>
                <c:pt idx="4">
                  <c:v>2600</c:v>
                </c:pt>
                <c:pt idx="5">
                  <c:v>3015</c:v>
                </c:pt>
                <c:pt idx="6">
                  <c:v>2398</c:v>
                </c:pt>
                <c:pt idx="7">
                  <c:v>1550</c:v>
                </c:pt>
                <c:pt idx="8">
                  <c:v>2326</c:v>
                </c:pt>
                <c:pt idx="9">
                  <c:v>2357</c:v>
                </c:pt>
                <c:pt idx="10">
                  <c:v>2084</c:v>
                </c:pt>
                <c:pt idx="11">
                  <c:v>1700</c:v>
                </c:pt>
                <c:pt idx="12">
                  <c:v>2746</c:v>
                </c:pt>
                <c:pt idx="13">
                  <c:v>1510</c:v>
                </c:pt>
                <c:pt idx="14">
                  <c:v>2018</c:v>
                </c:pt>
                <c:pt idx="15">
                  <c:v>5000</c:v>
                </c:pt>
                <c:pt idx="16">
                  <c:v>2000</c:v>
                </c:pt>
                <c:pt idx="17">
                  <c:v>3333</c:v>
                </c:pt>
                <c:pt idx="18">
                  <c:v>2558</c:v>
                </c:pt>
                <c:pt idx="19">
                  <c:v>3150</c:v>
                </c:pt>
                <c:pt idx="20">
                  <c:v>2866</c:v>
                </c:pt>
                <c:pt idx="21">
                  <c:v>3182</c:v>
                </c:pt>
                <c:pt idx="22">
                  <c:v>3274</c:v>
                </c:pt>
                <c:pt idx="23">
                  <c:v>5335</c:v>
                </c:pt>
                <c:pt idx="24">
                  <c:v>3333</c:v>
                </c:pt>
                <c:pt idx="25">
                  <c:v>3776</c:v>
                </c:pt>
                <c:pt idx="26">
                  <c:v>3469</c:v>
                </c:pt>
                <c:pt idx="27">
                  <c:v>3731</c:v>
                </c:pt>
                <c:pt idx="28">
                  <c:v>4114</c:v>
                </c:pt>
                <c:pt idx="29">
                  <c:v>3764</c:v>
                </c:pt>
                <c:pt idx="30">
                  <c:v>3219</c:v>
                </c:pt>
                <c:pt idx="31">
                  <c:v>3248</c:v>
                </c:pt>
                <c:pt idx="32">
                  <c:v>4444</c:v>
                </c:pt>
                <c:pt idx="33">
                  <c:v>6200</c:v>
                </c:pt>
                <c:pt idx="34">
                  <c:v>12345</c:v>
                </c:pt>
                <c:pt idx="35">
                  <c:v>5429</c:v>
                </c:pt>
                <c:pt idx="36">
                  <c:v>4100</c:v>
                </c:pt>
                <c:pt idx="37">
                  <c:v>5205</c:v>
                </c:pt>
                <c:pt idx="38">
                  <c:v>4704</c:v>
                </c:pt>
                <c:pt idx="39">
                  <c:v>7121</c:v>
                </c:pt>
                <c:pt idx="40">
                  <c:v>5555</c:v>
                </c:pt>
                <c:pt idx="41">
                  <c:v>3700</c:v>
                </c:pt>
                <c:pt idx="42">
                  <c:v>5705</c:v>
                </c:pt>
                <c:pt idx="43">
                  <c:v>3838</c:v>
                </c:pt>
                <c:pt idx="44">
                  <c:v>4020</c:v>
                </c:pt>
                <c:pt idx="45">
                  <c:v>2222</c:v>
                </c:pt>
                <c:pt idx="46">
                  <c:v>3113</c:v>
                </c:pt>
                <c:pt idx="47">
                  <c:v>2745</c:v>
                </c:pt>
                <c:pt idx="48">
                  <c:v>3001</c:v>
                </c:pt>
                <c:pt idx="49">
                  <c:v>3456</c:v>
                </c:pt>
                <c:pt idx="50">
                  <c:v>4800</c:v>
                </c:pt>
                <c:pt idx="51">
                  <c:v>3614</c:v>
                </c:pt>
                <c:pt idx="52">
                  <c:v>3333</c:v>
                </c:pt>
                <c:pt idx="53">
                  <c:v>2345</c:v>
                </c:pt>
                <c:pt idx="54">
                  <c:v>3333</c:v>
                </c:pt>
                <c:pt idx="55">
                  <c:v>3333</c:v>
                </c:pt>
                <c:pt idx="56">
                  <c:v>2000</c:v>
                </c:pt>
                <c:pt idx="57">
                  <c:v>2800</c:v>
                </c:pt>
                <c:pt idx="58">
                  <c:v>3808</c:v>
                </c:pt>
                <c:pt idx="59">
                  <c:v>2600</c:v>
                </c:pt>
                <c:pt idx="60">
                  <c:v>3003</c:v>
                </c:pt>
                <c:pt idx="61">
                  <c:v>2196</c:v>
                </c:pt>
                <c:pt idx="62">
                  <c:v>3444</c:v>
                </c:pt>
                <c:pt idx="63">
                  <c:v>968</c:v>
                </c:pt>
                <c:pt idx="64">
                  <c:v>999</c:v>
                </c:pt>
                <c:pt idx="65">
                  <c:v>2500</c:v>
                </c:pt>
                <c:pt idx="66">
                  <c:v>2300</c:v>
                </c:pt>
                <c:pt idx="67">
                  <c:v>1126</c:v>
                </c:pt>
                <c:pt idx="68">
                  <c:v>1262</c:v>
                </c:pt>
                <c:pt idx="69">
                  <c:v>1155</c:v>
                </c:pt>
                <c:pt idx="70">
                  <c:v>6325</c:v>
                </c:pt>
                <c:pt idx="71">
                  <c:v>3275</c:v>
                </c:pt>
                <c:pt idx="72">
                  <c:v>2444</c:v>
                </c:pt>
                <c:pt idx="73">
                  <c:v>2869</c:v>
                </c:pt>
                <c:pt idx="74">
                  <c:v>2727</c:v>
                </c:pt>
                <c:pt idx="75">
                  <c:v>1370</c:v>
                </c:pt>
                <c:pt idx="76">
                  <c:v>2326</c:v>
                </c:pt>
                <c:pt idx="77">
                  <c:v>3156</c:v>
                </c:pt>
                <c:pt idx="78">
                  <c:v>7654</c:v>
                </c:pt>
                <c:pt idx="79">
                  <c:v>1951</c:v>
                </c:pt>
                <c:pt idx="80">
                  <c:v>1857</c:v>
                </c:pt>
                <c:pt idx="81">
                  <c:v>1279</c:v>
                </c:pt>
                <c:pt idx="82">
                  <c:v>1300</c:v>
                </c:pt>
                <c:pt idx="83">
                  <c:v>1558</c:v>
                </c:pt>
                <c:pt idx="84">
                  <c:v>1600</c:v>
                </c:pt>
                <c:pt idx="85">
                  <c:v>3333</c:v>
                </c:pt>
                <c:pt idx="86">
                  <c:v>2222</c:v>
                </c:pt>
                <c:pt idx="87">
                  <c:v>2800</c:v>
                </c:pt>
                <c:pt idx="88">
                  <c:v>3663</c:v>
                </c:pt>
                <c:pt idx="89">
                  <c:v>3223</c:v>
                </c:pt>
                <c:pt idx="90">
                  <c:v>2626</c:v>
                </c:pt>
                <c:pt idx="91">
                  <c:v>555</c:v>
                </c:pt>
                <c:pt idx="92">
                  <c:v>1762</c:v>
                </c:pt>
                <c:pt idx="93">
                  <c:v>1726</c:v>
                </c:pt>
                <c:pt idx="94">
                  <c:v>2842</c:v>
                </c:pt>
                <c:pt idx="95">
                  <c:v>3717</c:v>
                </c:pt>
                <c:pt idx="96">
                  <c:v>2203</c:v>
                </c:pt>
                <c:pt idx="97">
                  <c:v>2468</c:v>
                </c:pt>
                <c:pt idx="98">
                  <c:v>5432</c:v>
                </c:pt>
                <c:pt idx="99">
                  <c:v>2424</c:v>
                </c:pt>
                <c:pt idx="100">
                  <c:v>1602</c:v>
                </c:pt>
                <c:pt idx="101">
                  <c:v>3335</c:v>
                </c:pt>
                <c:pt idx="102">
                  <c:v>3682</c:v>
                </c:pt>
                <c:pt idx="103">
                  <c:v>3145</c:v>
                </c:pt>
                <c:pt idx="104">
                  <c:v>1650</c:v>
                </c:pt>
                <c:pt idx="105">
                  <c:v>2456</c:v>
                </c:pt>
                <c:pt idx="106">
                  <c:v>4934</c:v>
                </c:pt>
                <c:pt idx="107">
                  <c:v>3158</c:v>
                </c:pt>
                <c:pt idx="108">
                  <c:v>9240</c:v>
                </c:pt>
                <c:pt idx="109">
                  <c:v>1000</c:v>
                </c:pt>
                <c:pt idx="110">
                  <c:v>1666</c:v>
                </c:pt>
                <c:pt idx="111">
                  <c:v>2014</c:v>
                </c:pt>
                <c:pt idx="112">
                  <c:v>1097</c:v>
                </c:pt>
                <c:pt idx="113">
                  <c:v>2653</c:v>
                </c:pt>
                <c:pt idx="114">
                  <c:v>2867</c:v>
                </c:pt>
                <c:pt idx="115">
                  <c:v>2500</c:v>
                </c:pt>
                <c:pt idx="116">
                  <c:v>1415</c:v>
                </c:pt>
                <c:pt idx="117">
                  <c:v>3100</c:v>
                </c:pt>
                <c:pt idx="118">
                  <c:v>3196</c:v>
                </c:pt>
                <c:pt idx="119">
                  <c:v>2550</c:v>
                </c:pt>
                <c:pt idx="120">
                  <c:v>2595</c:v>
                </c:pt>
                <c:pt idx="121">
                  <c:v>2850</c:v>
                </c:pt>
                <c:pt idx="122">
                  <c:v>2400</c:v>
                </c:pt>
                <c:pt idx="123">
                  <c:v>1683</c:v>
                </c:pt>
                <c:pt idx="124">
                  <c:v>2560</c:v>
                </c:pt>
                <c:pt idx="125">
                  <c:v>2700</c:v>
                </c:pt>
                <c:pt idx="126">
                  <c:v>2642</c:v>
                </c:pt>
                <c:pt idx="127">
                  <c:v>1527</c:v>
                </c:pt>
                <c:pt idx="128">
                  <c:v>2346</c:v>
                </c:pt>
                <c:pt idx="129">
                  <c:v>2471</c:v>
                </c:pt>
                <c:pt idx="130">
                  <c:v>2898</c:v>
                </c:pt>
                <c:pt idx="131">
                  <c:v>4000</c:v>
                </c:pt>
                <c:pt idx="132">
                  <c:v>8000</c:v>
                </c:pt>
                <c:pt idx="133">
                  <c:v>3600</c:v>
                </c:pt>
                <c:pt idx="134">
                  <c:v>2158</c:v>
                </c:pt>
                <c:pt idx="135">
                  <c:v>888</c:v>
                </c:pt>
                <c:pt idx="136">
                  <c:v>2800</c:v>
                </c:pt>
                <c:pt idx="137">
                  <c:v>2800</c:v>
                </c:pt>
                <c:pt idx="138">
                  <c:v>4600</c:v>
                </c:pt>
                <c:pt idx="139">
                  <c:v>1763</c:v>
                </c:pt>
                <c:pt idx="140">
                  <c:v>2259</c:v>
                </c:pt>
                <c:pt idx="141">
                  <c:v>3721</c:v>
                </c:pt>
                <c:pt idx="142">
                  <c:v>5000</c:v>
                </c:pt>
                <c:pt idx="143">
                  <c:v>7233</c:v>
                </c:pt>
                <c:pt idx="144">
                  <c:v>5298</c:v>
                </c:pt>
                <c:pt idx="145">
                  <c:v>7001</c:v>
                </c:pt>
                <c:pt idx="146">
                  <c:v>4800</c:v>
                </c:pt>
                <c:pt idx="147">
                  <c:v>5335</c:v>
                </c:pt>
                <c:pt idx="148">
                  <c:v>8500</c:v>
                </c:pt>
                <c:pt idx="149">
                  <c:v>2255</c:v>
                </c:pt>
                <c:pt idx="150">
                  <c:v>2915</c:v>
                </c:pt>
                <c:pt idx="151">
                  <c:v>3035</c:v>
                </c:pt>
                <c:pt idx="152">
                  <c:v>1333</c:v>
                </c:pt>
                <c:pt idx="153">
                  <c:v>734</c:v>
                </c:pt>
                <c:pt idx="154">
                  <c:v>2400</c:v>
                </c:pt>
                <c:pt idx="155">
                  <c:v>5555</c:v>
                </c:pt>
                <c:pt idx="156">
                  <c:v>6150</c:v>
                </c:pt>
                <c:pt idx="157">
                  <c:v>5577</c:v>
                </c:pt>
                <c:pt idx="158">
                  <c:v>3600</c:v>
                </c:pt>
                <c:pt idx="159">
                  <c:v>3298</c:v>
                </c:pt>
                <c:pt idx="160">
                  <c:v>5000</c:v>
                </c:pt>
                <c:pt idx="161">
                  <c:v>5088</c:v>
                </c:pt>
                <c:pt idx="162">
                  <c:v>3570</c:v>
                </c:pt>
                <c:pt idx="163">
                  <c:v>5427</c:v>
                </c:pt>
                <c:pt idx="164">
                  <c:v>2929</c:v>
                </c:pt>
                <c:pt idx="165">
                  <c:v>4386</c:v>
                </c:pt>
                <c:pt idx="166">
                  <c:v>3750</c:v>
                </c:pt>
                <c:pt idx="167">
                  <c:v>5152</c:v>
                </c:pt>
                <c:pt idx="168">
                  <c:v>5115</c:v>
                </c:pt>
                <c:pt idx="169">
                  <c:v>6565</c:v>
                </c:pt>
                <c:pt idx="170">
                  <c:v>4500</c:v>
                </c:pt>
                <c:pt idx="171">
                  <c:v>4321</c:v>
                </c:pt>
                <c:pt idx="172">
                  <c:v>4554</c:v>
                </c:pt>
                <c:pt idx="173">
                  <c:v>5050</c:v>
                </c:pt>
                <c:pt idx="174">
                  <c:v>3675</c:v>
                </c:pt>
                <c:pt idx="175">
                  <c:v>9300</c:v>
                </c:pt>
                <c:pt idx="176">
                  <c:v>8448</c:v>
                </c:pt>
                <c:pt idx="177">
                  <c:v>6006</c:v>
                </c:pt>
                <c:pt idx="178">
                  <c:v>5600</c:v>
                </c:pt>
                <c:pt idx="179">
                  <c:v>8146</c:v>
                </c:pt>
                <c:pt idx="180">
                  <c:v>6464</c:v>
                </c:pt>
                <c:pt idx="181">
                  <c:v>2686</c:v>
                </c:pt>
                <c:pt idx="182">
                  <c:v>2728</c:v>
                </c:pt>
                <c:pt idx="183">
                  <c:v>6161</c:v>
                </c:pt>
                <c:pt idx="184">
                  <c:v>6363</c:v>
                </c:pt>
                <c:pt idx="185">
                  <c:v>6262</c:v>
                </c:pt>
                <c:pt idx="186">
                  <c:v>12555</c:v>
                </c:pt>
                <c:pt idx="187">
                  <c:v>6060</c:v>
                </c:pt>
                <c:pt idx="188">
                  <c:v>5627</c:v>
                </c:pt>
                <c:pt idx="189">
                  <c:v>6767</c:v>
                </c:pt>
                <c:pt idx="190">
                  <c:v>5225</c:v>
                </c:pt>
                <c:pt idx="191">
                  <c:v>5168</c:v>
                </c:pt>
                <c:pt idx="192">
                  <c:v>5454</c:v>
                </c:pt>
                <c:pt idx="193">
                  <c:v>6000</c:v>
                </c:pt>
                <c:pt idx="194">
                  <c:v>6868</c:v>
                </c:pt>
                <c:pt idx="195">
                  <c:v>7500</c:v>
                </c:pt>
                <c:pt idx="196">
                  <c:v>7456</c:v>
                </c:pt>
                <c:pt idx="197">
                  <c:v>7575</c:v>
                </c:pt>
                <c:pt idx="198">
                  <c:v>5985</c:v>
                </c:pt>
                <c:pt idx="199">
                  <c:v>7070</c:v>
                </c:pt>
                <c:pt idx="200">
                  <c:v>6133</c:v>
                </c:pt>
                <c:pt idx="201">
                  <c:v>7300</c:v>
                </c:pt>
                <c:pt idx="202">
                  <c:v>6759</c:v>
                </c:pt>
                <c:pt idx="203">
                  <c:v>7357</c:v>
                </c:pt>
                <c:pt idx="204">
                  <c:v>5779</c:v>
                </c:pt>
                <c:pt idx="205">
                  <c:v>6177</c:v>
                </c:pt>
                <c:pt idx="206">
                  <c:v>3377</c:v>
                </c:pt>
                <c:pt idx="207">
                  <c:v>1374</c:v>
                </c:pt>
                <c:pt idx="208">
                  <c:v>1337</c:v>
                </c:pt>
                <c:pt idx="209">
                  <c:v>3333</c:v>
                </c:pt>
                <c:pt idx="210">
                  <c:v>3286</c:v>
                </c:pt>
                <c:pt idx="211">
                  <c:v>3030</c:v>
                </c:pt>
                <c:pt idx="212">
                  <c:v>2169</c:v>
                </c:pt>
                <c:pt idx="213">
                  <c:v>5795</c:v>
                </c:pt>
                <c:pt idx="214">
                  <c:v>4357</c:v>
                </c:pt>
                <c:pt idx="215">
                  <c:v>4382</c:v>
                </c:pt>
                <c:pt idx="216">
                  <c:v>1980</c:v>
                </c:pt>
                <c:pt idx="217">
                  <c:v>2611</c:v>
                </c:pt>
                <c:pt idx="218">
                  <c:v>4379</c:v>
                </c:pt>
                <c:pt idx="219">
                  <c:v>5571</c:v>
                </c:pt>
                <c:pt idx="220">
                  <c:v>3995</c:v>
                </c:pt>
                <c:pt idx="221">
                  <c:v>2359</c:v>
                </c:pt>
                <c:pt idx="222">
                  <c:v>2415</c:v>
                </c:pt>
                <c:pt idx="223">
                  <c:v>3385</c:v>
                </c:pt>
                <c:pt idx="224">
                  <c:v>2177</c:v>
                </c:pt>
                <c:pt idx="225">
                  <c:v>3997</c:v>
                </c:pt>
                <c:pt idx="226">
                  <c:v>3780</c:v>
                </c:pt>
                <c:pt idx="227">
                  <c:v>3790</c:v>
                </c:pt>
                <c:pt idx="228">
                  <c:v>4024</c:v>
                </c:pt>
                <c:pt idx="229">
                  <c:v>3535</c:v>
                </c:pt>
                <c:pt idx="230">
                  <c:v>3925</c:v>
                </c:pt>
                <c:pt idx="231">
                  <c:v>6071</c:v>
                </c:pt>
                <c:pt idx="232">
                  <c:v>5549</c:v>
                </c:pt>
                <c:pt idx="233">
                  <c:v>4041</c:v>
                </c:pt>
                <c:pt idx="234">
                  <c:v>4887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60E-4D51-9337-C4A64373F8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2247936"/>
        <c:axId val="1"/>
      </c:lineChart>
      <c:catAx>
        <c:axId val="2522479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Small Fonts"/>
                    <a:ea typeface="Small Fonts"/>
                    <a:cs typeface="Small Fonts"/>
                  </a:defRPr>
                </a:pPr>
                <a:r>
                  <a:rPr lang="pl-PL"/>
                  <a:t>Lata</a:t>
                </a:r>
              </a:p>
            </c:rich>
          </c:tx>
          <c:layout>
            <c:manualLayout>
              <c:xMode val="edge"/>
              <c:yMode val="edge"/>
              <c:x val="0.52257040557155032"/>
              <c:y val="0.886029351964807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6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Small Fonts"/>
                <a:ea typeface="Small Fonts"/>
                <a:cs typeface="Small Fonts"/>
              </a:defRPr>
            </a:pPr>
            <a:endParaRPr lang="pl-P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Small Fonts"/>
                    <a:ea typeface="Small Fonts"/>
                    <a:cs typeface="Small Fonts"/>
                  </a:defRPr>
                </a:pPr>
                <a:r>
                  <a:rPr lang="pl-PL"/>
                  <a:t>Punkty</a:t>
                </a:r>
              </a:p>
            </c:rich>
          </c:tx>
          <c:layout>
            <c:manualLayout>
              <c:xMode val="edge"/>
              <c:yMode val="edge"/>
              <c:x val="2.7777739236339954E-2"/>
              <c:y val="0.4485294443828324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Small Fonts"/>
                <a:ea typeface="Small Fonts"/>
                <a:cs typeface="Small Fonts"/>
              </a:defRPr>
            </a:pPr>
            <a:endParaRPr lang="pl-PL"/>
          </a:p>
        </c:txPr>
        <c:crossAx val="252247936"/>
        <c:crosses val="autoZero"/>
        <c:crossBetween val="between"/>
      </c:valAx>
      <c:spPr>
        <a:solidFill>
          <a:srgbClr val="C0C0C0"/>
        </a:solidFill>
        <a:ln w="12700">
          <a:solidFill>
            <a:srgbClr val="C0C0C0"/>
          </a:solidFill>
          <a:prstDash val="solid"/>
        </a:ln>
      </c:spPr>
    </c:plotArea>
    <c:plotVisOnly val="1"/>
    <c:dispBlanksAs val="gap"/>
    <c:showDLblsOverMax val="0"/>
  </c:chart>
  <c:spPr>
    <a:pattFill prst="ltUpDiag">
      <a:fgClr>
        <a:schemeClr val="bg1">
          <a:lumMod val="75000"/>
        </a:schemeClr>
      </a:fgClr>
      <a:bgClr>
        <a:schemeClr val="bg1"/>
      </a:bgClr>
    </a:patt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Wykres liczby wszystkich wyników</a:t>
            </a:r>
          </a:p>
        </c:rich>
      </c:tx>
      <c:layout>
        <c:manualLayout>
          <c:xMode val="edge"/>
          <c:yMode val="edge"/>
          <c:x val="0.34758117790342286"/>
          <c:y val="4.618757162396953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284741354609773"/>
          <c:y val="0.19852941176470587"/>
          <c:w val="0.86284868511400881"/>
          <c:h val="0.61764705882352944"/>
        </c:manualLayout>
      </c:layout>
      <c:lineChart>
        <c:grouping val="standard"/>
        <c:varyColors val="0"/>
        <c:ser>
          <c:idx val="1"/>
          <c:order val="0"/>
          <c:tx>
            <c:v>Wyniki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CCFF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'top10'!$G$1:$IL$1</c:f>
              <c:numCache>
                <c:formatCode>General</c:formatCode>
                <c:ptCount val="240"/>
                <c:pt idx="0">
                  <c:v>2005</c:v>
                </c:pt>
                <c:pt idx="12">
                  <c:v>2006</c:v>
                </c:pt>
                <c:pt idx="24">
                  <c:v>2007</c:v>
                </c:pt>
                <c:pt idx="36">
                  <c:v>2008</c:v>
                </c:pt>
                <c:pt idx="48">
                  <c:v>2009</c:v>
                </c:pt>
                <c:pt idx="60">
                  <c:v>2010</c:v>
                </c:pt>
                <c:pt idx="72">
                  <c:v>2011</c:v>
                </c:pt>
                <c:pt idx="84">
                  <c:v>2012</c:v>
                </c:pt>
                <c:pt idx="96">
                  <c:v>2013</c:v>
                </c:pt>
                <c:pt idx="108">
                  <c:v>2014</c:v>
                </c:pt>
                <c:pt idx="120">
                  <c:v>2015</c:v>
                </c:pt>
                <c:pt idx="132">
                  <c:v>2016</c:v>
                </c:pt>
                <c:pt idx="144">
                  <c:v>2017</c:v>
                </c:pt>
                <c:pt idx="156">
                  <c:v>2018</c:v>
                </c:pt>
                <c:pt idx="168">
                  <c:v>2019</c:v>
                </c:pt>
                <c:pt idx="180">
                  <c:v>2020</c:v>
                </c:pt>
                <c:pt idx="192">
                  <c:v>2021</c:v>
                </c:pt>
                <c:pt idx="204">
                  <c:v>2022</c:v>
                </c:pt>
                <c:pt idx="216">
                  <c:v>2023</c:v>
                </c:pt>
                <c:pt idx="228">
                  <c:v>2024</c:v>
                </c:pt>
              </c:numCache>
            </c:numRef>
          </c:cat>
          <c:val>
            <c:numRef>
              <c:f>'top10'!$L$14:$IL$14</c:f>
              <c:numCache>
                <c:formatCode>General</c:formatCode>
                <c:ptCount val="23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170</c:v>
                </c:pt>
                <c:pt idx="6">
                  <c:v>287</c:v>
                </c:pt>
                <c:pt idx="7">
                  <c:v>394</c:v>
                </c:pt>
                <c:pt idx="8">
                  <c:v>404</c:v>
                </c:pt>
                <c:pt idx="9">
                  <c:v>414</c:v>
                </c:pt>
                <c:pt idx="10">
                  <c:v>424</c:v>
                </c:pt>
                <c:pt idx="11">
                  <c:v>434</c:v>
                </c:pt>
                <c:pt idx="12">
                  <c:v>444</c:v>
                </c:pt>
                <c:pt idx="13">
                  <c:v>667</c:v>
                </c:pt>
                <c:pt idx="14">
                  <c:v>908</c:v>
                </c:pt>
                <c:pt idx="15">
                  <c:v>1128</c:v>
                </c:pt>
                <c:pt idx="16">
                  <c:v>1341</c:v>
                </c:pt>
                <c:pt idx="17">
                  <c:v>1604</c:v>
                </c:pt>
                <c:pt idx="18">
                  <c:v>1867</c:v>
                </c:pt>
                <c:pt idx="19">
                  <c:v>2165</c:v>
                </c:pt>
                <c:pt idx="20">
                  <c:v>2387</c:v>
                </c:pt>
                <c:pt idx="21">
                  <c:v>2634</c:v>
                </c:pt>
                <c:pt idx="22">
                  <c:v>2859</c:v>
                </c:pt>
                <c:pt idx="23">
                  <c:v>3044</c:v>
                </c:pt>
                <c:pt idx="24">
                  <c:v>3265</c:v>
                </c:pt>
                <c:pt idx="25">
                  <c:v>3518</c:v>
                </c:pt>
                <c:pt idx="26">
                  <c:v>3742</c:v>
                </c:pt>
                <c:pt idx="27">
                  <c:v>3931</c:v>
                </c:pt>
                <c:pt idx="28">
                  <c:v>4123</c:v>
                </c:pt>
                <c:pt idx="29">
                  <c:v>4326</c:v>
                </c:pt>
                <c:pt idx="30">
                  <c:v>4530</c:v>
                </c:pt>
                <c:pt idx="31">
                  <c:v>4710</c:v>
                </c:pt>
                <c:pt idx="32">
                  <c:v>4905</c:v>
                </c:pt>
                <c:pt idx="33">
                  <c:v>5106</c:v>
                </c:pt>
                <c:pt idx="34">
                  <c:v>5299</c:v>
                </c:pt>
                <c:pt idx="35">
                  <c:v>5472</c:v>
                </c:pt>
                <c:pt idx="36">
                  <c:v>5656</c:v>
                </c:pt>
                <c:pt idx="37">
                  <c:v>5820</c:v>
                </c:pt>
                <c:pt idx="38">
                  <c:v>5991</c:v>
                </c:pt>
                <c:pt idx="39">
                  <c:v>6177</c:v>
                </c:pt>
                <c:pt idx="40">
                  <c:v>6480</c:v>
                </c:pt>
                <c:pt idx="41">
                  <c:v>6732</c:v>
                </c:pt>
                <c:pt idx="42">
                  <c:v>6965</c:v>
                </c:pt>
                <c:pt idx="43">
                  <c:v>7138</c:v>
                </c:pt>
                <c:pt idx="44">
                  <c:v>7293</c:v>
                </c:pt>
                <c:pt idx="45">
                  <c:v>7450</c:v>
                </c:pt>
                <c:pt idx="46">
                  <c:v>7637</c:v>
                </c:pt>
                <c:pt idx="47">
                  <c:v>7809</c:v>
                </c:pt>
                <c:pt idx="48">
                  <c:v>7962</c:v>
                </c:pt>
                <c:pt idx="49">
                  <c:v>8147</c:v>
                </c:pt>
                <c:pt idx="50">
                  <c:v>8301</c:v>
                </c:pt>
                <c:pt idx="51">
                  <c:v>8427</c:v>
                </c:pt>
                <c:pt idx="52">
                  <c:v>8557</c:v>
                </c:pt>
                <c:pt idx="53">
                  <c:v>8674</c:v>
                </c:pt>
                <c:pt idx="54">
                  <c:v>8788</c:v>
                </c:pt>
                <c:pt idx="55">
                  <c:v>8879</c:v>
                </c:pt>
                <c:pt idx="56">
                  <c:v>8972</c:v>
                </c:pt>
                <c:pt idx="57">
                  <c:v>9063</c:v>
                </c:pt>
                <c:pt idx="58">
                  <c:v>9143</c:v>
                </c:pt>
                <c:pt idx="59">
                  <c:v>9230</c:v>
                </c:pt>
                <c:pt idx="60">
                  <c:v>9308</c:v>
                </c:pt>
                <c:pt idx="61">
                  <c:v>9376</c:v>
                </c:pt>
                <c:pt idx="62">
                  <c:v>9441</c:v>
                </c:pt>
                <c:pt idx="63">
                  <c:v>9477</c:v>
                </c:pt>
                <c:pt idx="64">
                  <c:v>9531</c:v>
                </c:pt>
                <c:pt idx="65">
                  <c:v>9605</c:v>
                </c:pt>
                <c:pt idx="66">
                  <c:v>9674</c:v>
                </c:pt>
                <c:pt idx="67">
                  <c:v>9736</c:v>
                </c:pt>
                <c:pt idx="68">
                  <c:v>9791</c:v>
                </c:pt>
                <c:pt idx="69">
                  <c:v>9846</c:v>
                </c:pt>
                <c:pt idx="70">
                  <c:v>9929</c:v>
                </c:pt>
                <c:pt idx="71">
                  <c:v>9976</c:v>
                </c:pt>
                <c:pt idx="72">
                  <c:v>10049</c:v>
                </c:pt>
                <c:pt idx="73">
                  <c:v>10125</c:v>
                </c:pt>
                <c:pt idx="74">
                  <c:v>10204</c:v>
                </c:pt>
                <c:pt idx="75">
                  <c:v>10269</c:v>
                </c:pt>
                <c:pt idx="76">
                  <c:v>10329</c:v>
                </c:pt>
                <c:pt idx="77">
                  <c:v>10401</c:v>
                </c:pt>
                <c:pt idx="78">
                  <c:v>10467</c:v>
                </c:pt>
                <c:pt idx="79">
                  <c:v>10528</c:v>
                </c:pt>
                <c:pt idx="80">
                  <c:v>10589</c:v>
                </c:pt>
                <c:pt idx="81">
                  <c:v>10635</c:v>
                </c:pt>
                <c:pt idx="82">
                  <c:v>10691</c:v>
                </c:pt>
                <c:pt idx="83">
                  <c:v>10750</c:v>
                </c:pt>
                <c:pt idx="84">
                  <c:v>10797</c:v>
                </c:pt>
                <c:pt idx="85">
                  <c:v>10854</c:v>
                </c:pt>
                <c:pt idx="86">
                  <c:v>10914</c:v>
                </c:pt>
                <c:pt idx="87">
                  <c:v>10994</c:v>
                </c:pt>
                <c:pt idx="88">
                  <c:v>11058</c:v>
                </c:pt>
                <c:pt idx="89">
                  <c:v>11129</c:v>
                </c:pt>
                <c:pt idx="90">
                  <c:v>11184</c:v>
                </c:pt>
                <c:pt idx="91">
                  <c:v>11219</c:v>
                </c:pt>
                <c:pt idx="92">
                  <c:v>11258</c:v>
                </c:pt>
                <c:pt idx="93">
                  <c:v>11301</c:v>
                </c:pt>
                <c:pt idx="94">
                  <c:v>11340</c:v>
                </c:pt>
                <c:pt idx="95">
                  <c:v>11380</c:v>
                </c:pt>
                <c:pt idx="96">
                  <c:v>11433</c:v>
                </c:pt>
                <c:pt idx="97">
                  <c:v>11491</c:v>
                </c:pt>
                <c:pt idx="98">
                  <c:v>11570</c:v>
                </c:pt>
                <c:pt idx="99">
                  <c:v>11625</c:v>
                </c:pt>
                <c:pt idx="100">
                  <c:v>11681</c:v>
                </c:pt>
                <c:pt idx="101">
                  <c:v>11732</c:v>
                </c:pt>
                <c:pt idx="102">
                  <c:v>11792</c:v>
                </c:pt>
                <c:pt idx="103">
                  <c:v>11838</c:v>
                </c:pt>
                <c:pt idx="104">
                  <c:v>11885</c:v>
                </c:pt>
                <c:pt idx="105">
                  <c:v>11933</c:v>
                </c:pt>
                <c:pt idx="106">
                  <c:v>11993</c:v>
                </c:pt>
                <c:pt idx="107">
                  <c:v>12058</c:v>
                </c:pt>
                <c:pt idx="108">
                  <c:v>12136</c:v>
                </c:pt>
                <c:pt idx="109">
                  <c:v>12192</c:v>
                </c:pt>
                <c:pt idx="110">
                  <c:v>12248</c:v>
                </c:pt>
                <c:pt idx="111">
                  <c:v>12304</c:v>
                </c:pt>
                <c:pt idx="112">
                  <c:v>12368</c:v>
                </c:pt>
                <c:pt idx="113">
                  <c:v>12425</c:v>
                </c:pt>
                <c:pt idx="114">
                  <c:v>12472</c:v>
                </c:pt>
                <c:pt idx="115">
                  <c:v>12524</c:v>
                </c:pt>
                <c:pt idx="116">
                  <c:v>12565</c:v>
                </c:pt>
                <c:pt idx="117">
                  <c:v>12605</c:v>
                </c:pt>
                <c:pt idx="118">
                  <c:v>12648</c:v>
                </c:pt>
                <c:pt idx="119">
                  <c:v>12693</c:v>
                </c:pt>
                <c:pt idx="120">
                  <c:v>12740</c:v>
                </c:pt>
                <c:pt idx="121">
                  <c:v>12787</c:v>
                </c:pt>
                <c:pt idx="122">
                  <c:v>12827</c:v>
                </c:pt>
                <c:pt idx="123">
                  <c:v>12871</c:v>
                </c:pt>
                <c:pt idx="124">
                  <c:v>12920</c:v>
                </c:pt>
                <c:pt idx="125">
                  <c:v>12963</c:v>
                </c:pt>
                <c:pt idx="126">
                  <c:v>13006</c:v>
                </c:pt>
                <c:pt idx="127">
                  <c:v>13041</c:v>
                </c:pt>
                <c:pt idx="128">
                  <c:v>13093</c:v>
                </c:pt>
                <c:pt idx="129">
                  <c:v>13139</c:v>
                </c:pt>
                <c:pt idx="130">
                  <c:v>13191</c:v>
                </c:pt>
                <c:pt idx="131">
                  <c:v>13232</c:v>
                </c:pt>
                <c:pt idx="132">
                  <c:v>13290</c:v>
                </c:pt>
                <c:pt idx="133">
                  <c:v>13346</c:v>
                </c:pt>
                <c:pt idx="134">
                  <c:v>13381</c:v>
                </c:pt>
                <c:pt idx="135">
                  <c:v>13413</c:v>
                </c:pt>
                <c:pt idx="136">
                  <c:v>13469</c:v>
                </c:pt>
                <c:pt idx="137">
                  <c:v>13522</c:v>
                </c:pt>
                <c:pt idx="138">
                  <c:v>13580</c:v>
                </c:pt>
                <c:pt idx="139">
                  <c:v>13645</c:v>
                </c:pt>
                <c:pt idx="140">
                  <c:v>13707</c:v>
                </c:pt>
                <c:pt idx="141">
                  <c:v>13775</c:v>
                </c:pt>
                <c:pt idx="142">
                  <c:v>13847</c:v>
                </c:pt>
                <c:pt idx="143">
                  <c:v>13907</c:v>
                </c:pt>
                <c:pt idx="144">
                  <c:v>13970</c:v>
                </c:pt>
                <c:pt idx="145">
                  <c:v>14017</c:v>
                </c:pt>
                <c:pt idx="146">
                  <c:v>14077</c:v>
                </c:pt>
                <c:pt idx="147">
                  <c:v>14137</c:v>
                </c:pt>
                <c:pt idx="148">
                  <c:v>14200</c:v>
                </c:pt>
                <c:pt idx="149">
                  <c:v>14274</c:v>
                </c:pt>
                <c:pt idx="150">
                  <c:v>14341</c:v>
                </c:pt>
                <c:pt idx="151">
                  <c:v>14391</c:v>
                </c:pt>
                <c:pt idx="152">
                  <c:v>14437</c:v>
                </c:pt>
                <c:pt idx="153">
                  <c:v>14494</c:v>
                </c:pt>
                <c:pt idx="154">
                  <c:v>14536</c:v>
                </c:pt>
                <c:pt idx="155">
                  <c:v>14576</c:v>
                </c:pt>
                <c:pt idx="156">
                  <c:v>14623</c:v>
                </c:pt>
                <c:pt idx="157">
                  <c:v>14659</c:v>
                </c:pt>
                <c:pt idx="158">
                  <c:v>14706</c:v>
                </c:pt>
                <c:pt idx="159">
                  <c:v>14750</c:v>
                </c:pt>
                <c:pt idx="160">
                  <c:v>14799</c:v>
                </c:pt>
                <c:pt idx="161">
                  <c:v>14847</c:v>
                </c:pt>
                <c:pt idx="162">
                  <c:v>14897</c:v>
                </c:pt>
                <c:pt idx="163">
                  <c:v>14932</c:v>
                </c:pt>
                <c:pt idx="164">
                  <c:v>14977</c:v>
                </c:pt>
                <c:pt idx="165">
                  <c:v>15018</c:v>
                </c:pt>
                <c:pt idx="166">
                  <c:v>15060</c:v>
                </c:pt>
                <c:pt idx="167">
                  <c:v>15094</c:v>
                </c:pt>
                <c:pt idx="168">
                  <c:v>15141</c:v>
                </c:pt>
                <c:pt idx="169">
                  <c:v>15175</c:v>
                </c:pt>
                <c:pt idx="170">
                  <c:v>15211</c:v>
                </c:pt>
                <c:pt idx="171">
                  <c:v>15242</c:v>
                </c:pt>
                <c:pt idx="172">
                  <c:v>15281</c:v>
                </c:pt>
                <c:pt idx="173">
                  <c:v>15324</c:v>
                </c:pt>
                <c:pt idx="174">
                  <c:v>15364</c:v>
                </c:pt>
                <c:pt idx="175">
                  <c:v>15400</c:v>
                </c:pt>
                <c:pt idx="176">
                  <c:v>15436</c:v>
                </c:pt>
                <c:pt idx="177">
                  <c:v>15478</c:v>
                </c:pt>
                <c:pt idx="178">
                  <c:v>15516</c:v>
                </c:pt>
                <c:pt idx="179">
                  <c:v>15547</c:v>
                </c:pt>
                <c:pt idx="180">
                  <c:v>15577</c:v>
                </c:pt>
                <c:pt idx="181">
                  <c:v>15600</c:v>
                </c:pt>
                <c:pt idx="182">
                  <c:v>15622</c:v>
                </c:pt>
                <c:pt idx="183">
                  <c:v>15656</c:v>
                </c:pt>
                <c:pt idx="184">
                  <c:v>15695</c:v>
                </c:pt>
                <c:pt idx="185">
                  <c:v>15723</c:v>
                </c:pt>
                <c:pt idx="186">
                  <c:v>15763</c:v>
                </c:pt>
                <c:pt idx="187">
                  <c:v>15807</c:v>
                </c:pt>
                <c:pt idx="188">
                  <c:v>15840</c:v>
                </c:pt>
                <c:pt idx="189">
                  <c:v>15873</c:v>
                </c:pt>
                <c:pt idx="190">
                  <c:v>15901</c:v>
                </c:pt>
                <c:pt idx="191">
                  <c:v>15922</c:v>
                </c:pt>
                <c:pt idx="192">
                  <c:v>15951</c:v>
                </c:pt>
                <c:pt idx="193">
                  <c:v>15979</c:v>
                </c:pt>
                <c:pt idx="194">
                  <c:v>16007</c:v>
                </c:pt>
                <c:pt idx="195">
                  <c:v>16036</c:v>
                </c:pt>
                <c:pt idx="196">
                  <c:v>16063</c:v>
                </c:pt>
                <c:pt idx="197">
                  <c:v>16093</c:v>
                </c:pt>
                <c:pt idx="198">
                  <c:v>16120</c:v>
                </c:pt>
                <c:pt idx="199">
                  <c:v>16147</c:v>
                </c:pt>
                <c:pt idx="200">
                  <c:v>16177</c:v>
                </c:pt>
                <c:pt idx="201">
                  <c:v>16204</c:v>
                </c:pt>
                <c:pt idx="202">
                  <c:v>16232</c:v>
                </c:pt>
                <c:pt idx="203">
                  <c:v>16258</c:v>
                </c:pt>
                <c:pt idx="204">
                  <c:v>16282</c:v>
                </c:pt>
                <c:pt idx="205">
                  <c:v>16312</c:v>
                </c:pt>
                <c:pt idx="206">
                  <c:v>16333</c:v>
                </c:pt>
                <c:pt idx="207">
                  <c:v>16355</c:v>
                </c:pt>
                <c:pt idx="208">
                  <c:v>16383</c:v>
                </c:pt>
                <c:pt idx="209">
                  <c:v>16409</c:v>
                </c:pt>
                <c:pt idx="210">
                  <c:v>16427</c:v>
                </c:pt>
                <c:pt idx="211">
                  <c:v>16450</c:v>
                </c:pt>
                <c:pt idx="212">
                  <c:v>16472</c:v>
                </c:pt>
                <c:pt idx="213">
                  <c:v>16492</c:v>
                </c:pt>
                <c:pt idx="214">
                  <c:v>16505</c:v>
                </c:pt>
                <c:pt idx="215">
                  <c:v>16514</c:v>
                </c:pt>
                <c:pt idx="216">
                  <c:v>16536</c:v>
                </c:pt>
                <c:pt idx="217">
                  <c:v>16557</c:v>
                </c:pt>
                <c:pt idx="218">
                  <c:v>16571</c:v>
                </c:pt>
                <c:pt idx="219">
                  <c:v>16588</c:v>
                </c:pt>
                <c:pt idx="220">
                  <c:v>16603</c:v>
                </c:pt>
                <c:pt idx="221">
                  <c:v>16616</c:v>
                </c:pt>
                <c:pt idx="222">
                  <c:v>16630</c:v>
                </c:pt>
                <c:pt idx="223">
                  <c:v>16647</c:v>
                </c:pt>
                <c:pt idx="224">
                  <c:v>16663</c:v>
                </c:pt>
                <c:pt idx="225">
                  <c:v>16681</c:v>
                </c:pt>
                <c:pt idx="226">
                  <c:v>16694</c:v>
                </c:pt>
                <c:pt idx="227">
                  <c:v>16706</c:v>
                </c:pt>
                <c:pt idx="228">
                  <c:v>16727</c:v>
                </c:pt>
                <c:pt idx="229">
                  <c:v>16742</c:v>
                </c:pt>
                <c:pt idx="230">
                  <c:v>16761</c:v>
                </c:pt>
                <c:pt idx="231">
                  <c:v>16790</c:v>
                </c:pt>
                <c:pt idx="232">
                  <c:v>16815</c:v>
                </c:pt>
                <c:pt idx="233">
                  <c:v>16836</c:v>
                </c:pt>
                <c:pt idx="234">
                  <c:v>16855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13B-4D2A-B3AF-7D2627D947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2248336"/>
        <c:axId val="1"/>
      </c:lineChart>
      <c:catAx>
        <c:axId val="2522483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Small Fonts"/>
                    <a:ea typeface="Small Fonts"/>
                    <a:cs typeface="Small Fonts"/>
                  </a:defRPr>
                </a:pPr>
                <a:r>
                  <a:rPr lang="pl-PL"/>
                  <a:t>Lata</a:t>
                </a:r>
              </a:p>
            </c:rich>
          </c:tx>
          <c:layout>
            <c:manualLayout>
              <c:xMode val="edge"/>
              <c:yMode val="edge"/>
              <c:x val="0.52430662026277552"/>
              <c:y val="0.886029351964807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6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Small Fonts"/>
                <a:ea typeface="Small Fonts"/>
                <a:cs typeface="Small Fonts"/>
              </a:defRPr>
            </a:pPr>
            <a:endParaRPr lang="pl-P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Small Fonts"/>
                    <a:ea typeface="Small Fonts"/>
                    <a:cs typeface="Small Fonts"/>
                  </a:defRPr>
                </a:pPr>
                <a:r>
                  <a:rPr lang="pl-PL"/>
                  <a:t>Wyniki</a:t>
                </a:r>
              </a:p>
            </c:rich>
          </c:tx>
          <c:layout>
            <c:manualLayout>
              <c:xMode val="edge"/>
              <c:yMode val="edge"/>
              <c:x val="2.5573939821398977E-2"/>
              <c:y val="0.4529159735314775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Small Fonts"/>
                <a:ea typeface="Small Fonts"/>
                <a:cs typeface="Small Fonts"/>
              </a:defRPr>
            </a:pPr>
            <a:endParaRPr lang="pl-PL"/>
          </a:p>
        </c:txPr>
        <c:crossAx val="252248336"/>
        <c:crosses val="autoZero"/>
        <c:crossBetween val="between"/>
      </c:valAx>
      <c:spPr>
        <a:solidFill>
          <a:srgbClr val="C0C0C0"/>
        </a:solidFill>
        <a:ln w="12700">
          <a:solidFill>
            <a:srgbClr val="C0C0C0"/>
          </a:solidFill>
          <a:prstDash val="solid"/>
        </a:ln>
      </c:spPr>
    </c:plotArea>
    <c:plotVisOnly val="1"/>
    <c:dispBlanksAs val="gap"/>
    <c:showDLblsOverMax val="0"/>
  </c:chart>
  <c:spPr>
    <a:pattFill prst="ltUpDiag">
      <a:fgClr>
        <a:schemeClr val="bg1">
          <a:lumMod val="75000"/>
        </a:schemeClr>
      </a:fgClr>
      <a:bgClr>
        <a:schemeClr val="bg1"/>
      </a:bgClr>
    </a:patt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l-PL" sz="800" b="1" i="0" baseline="0">
                <a:effectLst/>
              </a:rPr>
              <a:t>Średnia punktów z </a:t>
            </a:r>
            <a:r>
              <a:rPr lang="pl-PL" sz="800" b="1" i="0" baseline="0">
                <a:solidFill>
                  <a:schemeClr val="accent1"/>
                </a:solidFill>
                <a:effectLst/>
              </a:rPr>
              <a:t>miesięcznych Top10</a:t>
            </a:r>
            <a:r>
              <a:rPr lang="pl-PL" sz="800" b="1" i="0" baseline="0">
                <a:effectLst/>
              </a:rPr>
              <a:t> i </a:t>
            </a:r>
            <a:r>
              <a:rPr lang="pl-PL" sz="800" b="1" i="0" baseline="0">
                <a:solidFill>
                  <a:schemeClr val="accent4"/>
                </a:solidFill>
                <a:effectLst/>
              </a:rPr>
              <a:t>ogólnego Top100</a:t>
            </a:r>
            <a:endParaRPr lang="pl-PL" sz="800" baseline="0">
              <a:solidFill>
                <a:schemeClr val="accent4"/>
              </a:solidFill>
              <a:effectLst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111129949154237"/>
          <c:y val="0.19852941176470587"/>
          <c:w val="0.86458479916856412"/>
          <c:h val="0.61764705882352944"/>
        </c:manualLayout>
      </c:layout>
      <c:lineChart>
        <c:grouping val="standard"/>
        <c:varyColors val="0"/>
        <c:ser>
          <c:idx val="0"/>
          <c:order val="0"/>
          <c:tx>
            <c:strRef>
              <c:f>'top10'!$A$20</c:f>
              <c:strCache>
                <c:ptCount val="1"/>
                <c:pt idx="0">
                  <c:v>Średnia (Top10):</c:v>
                </c:pt>
              </c:strCache>
            </c:strRef>
          </c:tx>
          <c:spPr>
            <a:ln w="12700">
              <a:solidFill>
                <a:schemeClr val="accent1"/>
              </a:solidFill>
              <a:prstDash val="solid"/>
            </a:ln>
          </c:spPr>
          <c:marker>
            <c:symbol val="circle"/>
            <c:size val="3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solidFill>
                  <a:schemeClr val="accent1"/>
                </a:solidFill>
                <a:prstDash val="solid"/>
              </a:ln>
            </c:spPr>
          </c:marker>
          <c:cat>
            <c:numRef>
              <c:f>'top10'!$G$1:$IX$1</c:f>
              <c:numCache>
                <c:formatCode>General</c:formatCode>
                <c:ptCount val="252"/>
                <c:pt idx="0">
                  <c:v>2005</c:v>
                </c:pt>
                <c:pt idx="12">
                  <c:v>2006</c:v>
                </c:pt>
                <c:pt idx="24">
                  <c:v>2007</c:v>
                </c:pt>
                <c:pt idx="36">
                  <c:v>2008</c:v>
                </c:pt>
                <c:pt idx="48">
                  <c:v>2009</c:v>
                </c:pt>
                <c:pt idx="60">
                  <c:v>2010</c:v>
                </c:pt>
                <c:pt idx="72">
                  <c:v>2011</c:v>
                </c:pt>
                <c:pt idx="84">
                  <c:v>2012</c:v>
                </c:pt>
                <c:pt idx="96">
                  <c:v>2013</c:v>
                </c:pt>
                <c:pt idx="108">
                  <c:v>2014</c:v>
                </c:pt>
                <c:pt idx="120">
                  <c:v>2015</c:v>
                </c:pt>
                <c:pt idx="132">
                  <c:v>2016</c:v>
                </c:pt>
                <c:pt idx="144">
                  <c:v>2017</c:v>
                </c:pt>
                <c:pt idx="156">
                  <c:v>2018</c:v>
                </c:pt>
                <c:pt idx="168">
                  <c:v>2019</c:v>
                </c:pt>
                <c:pt idx="180">
                  <c:v>2020</c:v>
                </c:pt>
                <c:pt idx="192">
                  <c:v>2021</c:v>
                </c:pt>
                <c:pt idx="204">
                  <c:v>2022</c:v>
                </c:pt>
                <c:pt idx="216">
                  <c:v>2023</c:v>
                </c:pt>
                <c:pt idx="228">
                  <c:v>2024</c:v>
                </c:pt>
                <c:pt idx="240">
                  <c:v>2025</c:v>
                </c:pt>
              </c:numCache>
            </c:numRef>
          </c:cat>
          <c:val>
            <c:numRef>
              <c:f>'top10'!$G$20:$IX$20</c:f>
              <c:numCache>
                <c:formatCode>0.00</c:formatCode>
                <c:ptCount val="252"/>
                <c:pt idx="5">
                  <c:v>1055.9000000000001</c:v>
                </c:pt>
                <c:pt idx="6">
                  <c:v>1219.6500000000001</c:v>
                </c:pt>
                <c:pt idx="7">
                  <c:v>1348.8333333333301</c:v>
                </c:pt>
                <c:pt idx="8">
                  <c:v>1308.4749999999999</c:v>
                </c:pt>
                <c:pt idx="9">
                  <c:v>1270.82</c:v>
                </c:pt>
                <c:pt idx="10">
                  <c:v>1219.4000000000001</c:v>
                </c:pt>
                <c:pt idx="11">
                  <c:v>1193.8</c:v>
                </c:pt>
                <c:pt idx="12">
                  <c:v>1148.8375000000001</c:v>
                </c:pt>
                <c:pt idx="13">
                  <c:v>1173.0999999999999</c:v>
                </c:pt>
                <c:pt idx="14">
                  <c:v>1178.1400000000001</c:v>
                </c:pt>
                <c:pt idx="15">
                  <c:v>1200.1272727272701</c:v>
                </c:pt>
                <c:pt idx="16">
                  <c:v>1180.19166666667</c:v>
                </c:pt>
                <c:pt idx="17">
                  <c:v>1190.4230769230801</c:v>
                </c:pt>
                <c:pt idx="18">
                  <c:v>1171.2285714285699</c:v>
                </c:pt>
                <c:pt idx="19">
                  <c:v>1174.91333333333</c:v>
                </c:pt>
                <c:pt idx="20">
                  <c:v>1202.075</c:v>
                </c:pt>
                <c:pt idx="21">
                  <c:v>1196.3588235294101</c:v>
                </c:pt>
                <c:pt idx="22">
                  <c:v>1207.12777777778</c:v>
                </c:pt>
                <c:pt idx="23">
                  <c:v>1230.3473684210501</c:v>
                </c:pt>
                <c:pt idx="24">
                  <c:v>1257.67</c:v>
                </c:pt>
                <c:pt idx="25">
                  <c:v>1269.00952380952</c:v>
                </c:pt>
                <c:pt idx="26">
                  <c:v>1286.71363636364</c:v>
                </c:pt>
                <c:pt idx="27">
                  <c:v>1313.7347826087</c:v>
                </c:pt>
                <c:pt idx="28">
                  <c:v>1315.3958333333301</c:v>
                </c:pt>
                <c:pt idx="29">
                  <c:v>1325.02</c:v>
                </c:pt>
                <c:pt idx="30">
                  <c:v>1357.16153846154</c:v>
                </c:pt>
                <c:pt idx="31">
                  <c:v>1388.4518518518501</c:v>
                </c:pt>
                <c:pt idx="32">
                  <c:v>1422.9430604982199</c:v>
                </c:pt>
                <c:pt idx="33">
                  <c:v>1444.89347079038</c:v>
                </c:pt>
                <c:pt idx="34">
                  <c:v>1471.5847176079701</c:v>
                </c:pt>
                <c:pt idx="35">
                  <c:v>1476.0771704180099</c:v>
                </c:pt>
                <c:pt idx="36">
                  <c:v>1482.5950155763201</c:v>
                </c:pt>
                <c:pt idx="37">
                  <c:v>1509.2749244713</c:v>
                </c:pt>
                <c:pt idx="38">
                  <c:v>1547.40762463343</c:v>
                </c:pt>
                <c:pt idx="39">
                  <c:v>1598.5327635327601</c:v>
                </c:pt>
                <c:pt idx="40">
                  <c:v>1624.2686980609401</c:v>
                </c:pt>
                <c:pt idx="41">
                  <c:v>1643.7319034852501</c:v>
                </c:pt>
                <c:pt idx="42">
                  <c:v>1682.3472584856399</c:v>
                </c:pt>
                <c:pt idx="43">
                  <c:v>1714.54452926209</c:v>
                </c:pt>
                <c:pt idx="44">
                  <c:v>1745.4689826302699</c:v>
                </c:pt>
                <c:pt idx="45">
                  <c:v>1757.85230024213</c:v>
                </c:pt>
                <c:pt idx="46">
                  <c:v>1773.0307328605199</c:v>
                </c:pt>
                <c:pt idx="47">
                  <c:v>1795.7875288683599</c:v>
                </c:pt>
                <c:pt idx="48">
                  <c:v>1814.41760722348</c:v>
                </c:pt>
                <c:pt idx="49">
                  <c:v>1819.1766004415001</c:v>
                </c:pt>
                <c:pt idx="50">
                  <c:v>1810.6788793103401</c:v>
                </c:pt>
                <c:pt idx="51">
                  <c:v>1807.3438818565401</c:v>
                </c:pt>
                <c:pt idx="52">
                  <c:v>1805.7809917355401</c:v>
                </c:pt>
                <c:pt idx="53">
                  <c:v>1795.5951417004001</c:v>
                </c:pt>
                <c:pt idx="54">
                  <c:v>1802.4861111111099</c:v>
                </c:pt>
                <c:pt idx="55">
                  <c:v>1805.9067961164999</c:v>
                </c:pt>
                <c:pt idx="56">
                  <c:v>1802.32</c:v>
                </c:pt>
                <c:pt idx="57">
                  <c:v>1792.89906542056</c:v>
                </c:pt>
                <c:pt idx="58">
                  <c:v>1790.00366300366</c:v>
                </c:pt>
                <c:pt idx="59">
                  <c:v>1775.1075268817201</c:v>
                </c:pt>
                <c:pt idx="60">
                  <c:v>1762.2200704225399</c:v>
                </c:pt>
                <c:pt idx="61">
                  <c:v>1745.4048442906601</c:v>
                </c:pt>
                <c:pt idx="62">
                  <c:v>1734.8471986417701</c:v>
                </c:pt>
                <c:pt idx="63">
                  <c:v>1726.7850000000001</c:v>
                </c:pt>
                <c:pt idx="64">
                  <c:v>1713.00819672131</c:v>
                </c:pt>
                <c:pt idx="65">
                  <c:v>1698.1983870967699</c:v>
                </c:pt>
                <c:pt idx="66">
                  <c:v>1682.6412698412701</c:v>
                </c:pt>
                <c:pt idx="67">
                  <c:v>1676.2265625</c:v>
                </c:pt>
                <c:pt idx="68">
                  <c:v>1657.06307692308</c:v>
                </c:pt>
                <c:pt idx="69">
                  <c:v>1638.33484848485</c:v>
                </c:pt>
                <c:pt idx="70">
                  <c:v>1623.7</c:v>
                </c:pt>
                <c:pt idx="71">
                  <c:v>1611.66029411765</c:v>
                </c:pt>
                <c:pt idx="72">
                  <c:v>1594.9492753623199</c:v>
                </c:pt>
                <c:pt idx="73">
                  <c:v>1579.4028571428601</c:v>
                </c:pt>
                <c:pt idx="74">
                  <c:v>1562.4323943662</c:v>
                </c:pt>
                <c:pt idx="75">
                  <c:v>1559.07222222222</c:v>
                </c:pt>
                <c:pt idx="76">
                  <c:v>1548.4</c:v>
                </c:pt>
                <c:pt idx="77">
                  <c:v>1538.9175675675699</c:v>
                </c:pt>
                <c:pt idx="78">
                  <c:v>1532.836</c:v>
                </c:pt>
                <c:pt idx="79">
                  <c:v>1523.3092105263199</c:v>
                </c:pt>
                <c:pt idx="80">
                  <c:v>1511.55064935065</c:v>
                </c:pt>
                <c:pt idx="81">
                  <c:v>1503.5115384615401</c:v>
                </c:pt>
                <c:pt idx="82">
                  <c:v>1498.08734177215</c:v>
                </c:pt>
                <c:pt idx="83">
                  <c:v>1502.1775</c:v>
                </c:pt>
                <c:pt idx="84">
                  <c:v>1492.6444444444401</c:v>
                </c:pt>
                <c:pt idx="85">
                  <c:v>1482.81219512195</c:v>
                </c:pt>
                <c:pt idx="86">
                  <c:v>1470.4915662650601</c:v>
                </c:pt>
                <c:pt idx="87">
                  <c:v>1457.8892857142901</c:v>
                </c:pt>
                <c:pt idx="88">
                  <c:v>1444.1915393654499</c:v>
                </c:pt>
                <c:pt idx="89">
                  <c:v>1433.6248548199801</c:v>
                </c:pt>
                <c:pt idx="90">
                  <c:v>1429.90700344432</c:v>
                </c:pt>
                <c:pt idx="91">
                  <c:v>1424.68671963678</c:v>
                </c:pt>
                <c:pt idx="92">
                  <c:v>1422.8215488215501</c:v>
                </c:pt>
                <c:pt idx="93">
                  <c:v>1421.60599334073</c:v>
                </c:pt>
                <c:pt idx="94">
                  <c:v>1421.4796926454401</c:v>
                </c:pt>
                <c:pt idx="95">
                  <c:v>1415.255687974</c:v>
                </c:pt>
                <c:pt idx="96">
                  <c:v>1401.5781584582401</c:v>
                </c:pt>
                <c:pt idx="97">
                  <c:v>1392.78072033898</c:v>
                </c:pt>
                <c:pt idx="98">
                  <c:v>1383.9727463312399</c:v>
                </c:pt>
                <c:pt idx="99">
                  <c:v>1378.10155440415</c:v>
                </c:pt>
                <c:pt idx="100">
                  <c:v>1369.94364754098</c:v>
                </c:pt>
                <c:pt idx="101">
                  <c:v>1364.9959432048699</c:v>
                </c:pt>
                <c:pt idx="102">
                  <c:v>1363.65963855422</c:v>
                </c:pt>
                <c:pt idx="103">
                  <c:v>1369.0884691848901</c:v>
                </c:pt>
                <c:pt idx="104">
                  <c:v>1365.88484251968</c:v>
                </c:pt>
                <c:pt idx="105">
                  <c:v>1360.3898635477599</c:v>
                </c:pt>
                <c:pt idx="106">
                  <c:v>1356.41312741313</c:v>
                </c:pt>
                <c:pt idx="107">
                  <c:v>1354.36580706781</c:v>
                </c:pt>
                <c:pt idx="108">
                  <c:v>1353.05108798486</c:v>
                </c:pt>
                <c:pt idx="109">
                  <c:v>1347.5351452671</c:v>
                </c:pt>
                <c:pt idx="110">
                  <c:v>1343.4475394614699</c:v>
                </c:pt>
                <c:pt idx="111">
                  <c:v>1342.5786568537301</c:v>
                </c:pt>
                <c:pt idx="112">
                  <c:v>1341.0419325432999</c:v>
                </c:pt>
                <c:pt idx="113">
                  <c:v>1353.21138211382</c:v>
                </c:pt>
                <c:pt idx="114">
                  <c:v>1343.7305976806399</c:v>
                </c:pt>
                <c:pt idx="115">
                  <c:v>1339.3236074270601</c:v>
                </c:pt>
                <c:pt idx="116">
                  <c:v>1332.9351446099899</c:v>
                </c:pt>
                <c:pt idx="117">
                  <c:v>1325.1433536055599</c:v>
                </c:pt>
                <c:pt idx="118">
                  <c:v>1323.19465977606</c:v>
                </c:pt>
                <c:pt idx="119">
                  <c:v>1320.9598633646499</c:v>
                </c:pt>
                <c:pt idx="120">
                  <c:v>1316.8628281117701</c:v>
                </c:pt>
                <c:pt idx="121">
                  <c:v>1310.3761544920201</c:v>
                </c:pt>
                <c:pt idx="122">
                  <c:v>1307.0233139050799</c:v>
                </c:pt>
                <c:pt idx="123">
                  <c:v>1304.8720066061101</c:v>
                </c:pt>
                <c:pt idx="124">
                  <c:v>1299.3472563472601</c:v>
                </c:pt>
                <c:pt idx="125">
                  <c:v>1297.7465475223401</c:v>
                </c:pt>
                <c:pt idx="126">
                  <c:v>1296.4464141821099</c:v>
                </c:pt>
                <c:pt idx="127">
                  <c:v>1293.1478816946401</c:v>
                </c:pt>
                <c:pt idx="128">
                  <c:v>1288.54718477399</c:v>
                </c:pt>
                <c:pt idx="129">
                  <c:v>1283.57985837923</c:v>
                </c:pt>
                <c:pt idx="130">
                  <c:v>1279.28415300546</c:v>
                </c:pt>
                <c:pt idx="131">
                  <c:v>1276.3772269558499</c:v>
                </c:pt>
                <c:pt idx="132">
                  <c:v>1269.80784012298</c:v>
                </c:pt>
                <c:pt idx="133">
                  <c:v>1266.33638443936</c:v>
                </c:pt>
                <c:pt idx="134">
                  <c:v>1264.0052990158999</c:v>
                </c:pt>
                <c:pt idx="135">
                  <c:v>1261.6431254695699</c:v>
                </c:pt>
                <c:pt idx="136">
                  <c:v>1260.5190156599599</c:v>
                </c:pt>
                <c:pt idx="137">
                  <c:v>1264.63286454478</c:v>
                </c:pt>
                <c:pt idx="138">
                  <c:v>1261.5616740088101</c:v>
                </c:pt>
                <c:pt idx="139">
                  <c:v>1256.40379008746</c:v>
                </c:pt>
                <c:pt idx="140">
                  <c:v>1249.5933429811901</c:v>
                </c:pt>
                <c:pt idx="141">
                  <c:v>1245.68987796123</c:v>
                </c:pt>
                <c:pt idx="142">
                  <c:v>1242.0220955096199</c:v>
                </c:pt>
                <c:pt idx="143">
                  <c:v>1239.3814578910101</c:v>
                </c:pt>
                <c:pt idx="144">
                  <c:v>1235.7315530569199</c:v>
                </c:pt>
                <c:pt idx="145">
                  <c:v>1232.9658060014001</c:v>
                </c:pt>
                <c:pt idx="146">
                  <c:v>1234.1483021483</c:v>
                </c:pt>
                <c:pt idx="147">
                  <c:v>1237.6269786648299</c:v>
                </c:pt>
                <c:pt idx="148">
                  <c:v>1244.004784689</c:v>
                </c:pt>
                <c:pt idx="149">
                  <c:v>1250.7854718261999</c:v>
                </c:pt>
                <c:pt idx="150">
                  <c:v>1255.1166554281899</c:v>
                </c:pt>
                <c:pt idx="151">
                  <c:v>1255.10180843938</c:v>
                </c:pt>
                <c:pt idx="152">
                  <c:v>1259.2475049900199</c:v>
                </c:pt>
                <c:pt idx="153">
                  <c:v>1264.4005287508301</c:v>
                </c:pt>
                <c:pt idx="154">
                  <c:v>1264.82534471438</c:v>
                </c:pt>
                <c:pt idx="155">
                  <c:v>1265.6881930854499</c:v>
                </c:pt>
                <c:pt idx="156">
                  <c:v>1264.16591056384</c:v>
                </c:pt>
                <c:pt idx="157">
                  <c:v>1260.0952994204799</c:v>
                </c:pt>
                <c:pt idx="158">
                  <c:v>1254.2232885476601</c:v>
                </c:pt>
                <c:pt idx="159">
                  <c:v>1249.9135410044501</c:v>
                </c:pt>
                <c:pt idx="160">
                  <c:v>1248.1156032849001</c:v>
                </c:pt>
                <c:pt idx="161">
                  <c:v>1246.9315756434401</c:v>
                </c:pt>
                <c:pt idx="162">
                  <c:v>1246.24890829694</c:v>
                </c:pt>
                <c:pt idx="163">
                  <c:v>1243.6869187848699</c:v>
                </c:pt>
                <c:pt idx="164">
                  <c:v>1240.78250154036</c:v>
                </c:pt>
                <c:pt idx="165">
                  <c:v>1238.7170851194101</c:v>
                </c:pt>
                <c:pt idx="166">
                  <c:v>1235.6445526476</c:v>
                </c:pt>
                <c:pt idx="167">
                  <c:v>1232.2044767090099</c:v>
                </c:pt>
                <c:pt idx="168">
                  <c:v>1229.99518941672</c:v>
                </c:pt>
                <c:pt idx="169">
                  <c:v>1225.9814704124301</c:v>
                </c:pt>
                <c:pt idx="170">
                  <c:v>1223.17349970291</c:v>
                </c:pt>
                <c:pt idx="171">
                  <c:v>1220.49616066155</c:v>
                </c:pt>
                <c:pt idx="172">
                  <c:v>1218.1826189078099</c:v>
                </c:pt>
                <c:pt idx="173">
                  <c:v>1215.1762988908299</c:v>
                </c:pt>
                <c:pt idx="174">
                  <c:v>1213.30818340104</c:v>
                </c:pt>
                <c:pt idx="175">
                  <c:v>1210.5037507212901</c:v>
                </c:pt>
                <c:pt idx="176">
                  <c:v>1207.81124497992</c:v>
                </c:pt>
                <c:pt idx="177">
                  <c:v>1206.7079292641199</c:v>
                </c:pt>
                <c:pt idx="178">
                  <c:v>1206.7782189449799</c:v>
                </c:pt>
                <c:pt idx="179">
                  <c:v>1206.5944726452301</c:v>
                </c:pt>
                <c:pt idx="180">
                  <c:v>1211.79921480651</c:v>
                </c:pt>
                <c:pt idx="181">
                  <c:v>1214.06967670011</c:v>
                </c:pt>
                <c:pt idx="182">
                  <c:v>1215.0421286031001</c:v>
                </c:pt>
                <c:pt idx="183">
                  <c:v>1213.61190738699</c:v>
                </c:pt>
                <c:pt idx="184">
                  <c:v>1214.5010964912301</c:v>
                </c:pt>
                <c:pt idx="185">
                  <c:v>1214.25681570338</c:v>
                </c:pt>
                <c:pt idx="186">
                  <c:v>1211.1616052060699</c:v>
                </c:pt>
                <c:pt idx="187">
                  <c:v>1207.86307277628</c:v>
                </c:pt>
                <c:pt idx="188">
                  <c:v>1206.40697050938</c:v>
                </c:pt>
                <c:pt idx="189">
                  <c:v>1207.6234666666701</c:v>
                </c:pt>
                <c:pt idx="190">
                  <c:v>1207.8535809018599</c:v>
                </c:pt>
                <c:pt idx="191">
                  <c:v>1216.6791556728199</c:v>
                </c:pt>
                <c:pt idx="192">
                  <c:v>1218.5742782152199</c:v>
                </c:pt>
                <c:pt idx="193">
                  <c:v>1217.7321148825099</c:v>
                </c:pt>
                <c:pt idx="194">
                  <c:v>1218.16051948052</c:v>
                </c:pt>
                <c:pt idx="195">
                  <c:v>1217.6702842377299</c:v>
                </c:pt>
                <c:pt idx="196">
                  <c:v>1218.2298200514099</c:v>
                </c:pt>
                <c:pt idx="197">
                  <c:v>1218.1396419437301</c:v>
                </c:pt>
                <c:pt idx="198">
                  <c:v>1216.76132315522</c:v>
                </c:pt>
                <c:pt idx="199">
                  <c:v>1216.7488607594901</c:v>
                </c:pt>
                <c:pt idx="200">
                  <c:v>1218.3217522658599</c:v>
                </c:pt>
                <c:pt idx="201">
                  <c:v>1218.5826653306599</c:v>
                </c:pt>
                <c:pt idx="202">
                  <c:v>1218.7716849451599</c:v>
                </c:pt>
                <c:pt idx="203">
                  <c:v>1219.1061507936499</c:v>
                </c:pt>
                <c:pt idx="204">
                  <c:v>1221.1589338598201</c:v>
                </c:pt>
                <c:pt idx="205">
                  <c:v>1222.5928290766201</c:v>
                </c:pt>
                <c:pt idx="206">
                  <c:v>1223.8362658846499</c:v>
                </c:pt>
                <c:pt idx="207">
                  <c:v>1224.3234435797699</c:v>
                </c:pt>
                <c:pt idx="208">
                  <c:v>1227.33204259439</c:v>
                </c:pt>
                <c:pt idx="209">
                  <c:v>1228.32610789981</c:v>
                </c:pt>
                <c:pt idx="210">
                  <c:v>1227.4055608820699</c:v>
                </c:pt>
                <c:pt idx="211">
                  <c:v>1224.6736641221401</c:v>
                </c:pt>
                <c:pt idx="212">
                  <c:v>1219.98907882241</c:v>
                </c:pt>
                <c:pt idx="213">
                  <c:v>1215.68667296786</c:v>
                </c:pt>
                <c:pt idx="214">
                  <c:v>1213.4092191909699</c:v>
                </c:pt>
                <c:pt idx="215">
                  <c:v>1210.7134831460701</c:v>
                </c:pt>
                <c:pt idx="216">
                  <c:v>1207.25396085741</c:v>
                </c:pt>
                <c:pt idx="217">
                  <c:v>1202.7001853568099</c:v>
                </c:pt>
                <c:pt idx="218">
                  <c:v>1201.10977859779</c:v>
                </c:pt>
                <c:pt idx="219">
                  <c:v>1197.44699403396</c:v>
                </c:pt>
                <c:pt idx="220">
                  <c:v>1194.8135283363799</c:v>
                </c:pt>
                <c:pt idx="221">
                  <c:v>1191.15559599636</c:v>
                </c:pt>
                <c:pt idx="222">
                  <c:v>1188.35190217391</c:v>
                </c:pt>
                <c:pt idx="223">
                  <c:v>1185.94276701217</c:v>
                </c:pt>
                <c:pt idx="224">
                  <c:v>1184.6164199192499</c:v>
                </c:pt>
                <c:pt idx="225">
                  <c:v>1181.8258150960301</c:v>
                </c:pt>
                <c:pt idx="226">
                  <c:v>1178.0373499333</c:v>
                </c:pt>
                <c:pt idx="227">
                  <c:v>1174.1026548672601</c:v>
                </c:pt>
                <c:pt idx="228">
                  <c:v>1171.56651982379</c:v>
                </c:pt>
                <c:pt idx="229">
                  <c:v>1168.1376589215299</c:v>
                </c:pt>
                <c:pt idx="230">
                  <c:v>1165.60672195548</c:v>
                </c:pt>
                <c:pt idx="231">
                  <c:v>1162.9543676662299</c:v>
                </c:pt>
                <c:pt idx="232">
                  <c:v>1159.95025951557</c:v>
                </c:pt>
                <c:pt idx="233">
                  <c:v>1158.07407407407</c:v>
                </c:pt>
                <c:pt idx="234">
                  <c:v>1155.13293310463</c:v>
                </c:pt>
                <c:pt idx="235">
                  <c:v>1152.1557167235501</c:v>
                </c:pt>
                <c:pt idx="236">
                  <c:v>1152.60237892948</c:v>
                </c:pt>
                <c:pt idx="237">
                  <c:v>1151.9268189509301</c:v>
                </c:pt>
                <c:pt idx="238">
                  <c:v>1149.77632687447</c:v>
                </c:pt>
                <c:pt idx="239">
                  <c:v>1148.1254194630901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758-42B0-908E-4ACFD6826321}"/>
            </c:ext>
          </c:extLst>
        </c:ser>
        <c:ser>
          <c:idx val="1"/>
          <c:order val="1"/>
          <c:tx>
            <c:strRef>
              <c:f>'top10'!$A$24</c:f>
              <c:strCache>
                <c:ptCount val="1"/>
                <c:pt idx="0">
                  <c:v>Średnia (Top100):</c:v>
                </c:pt>
              </c:strCache>
            </c:strRef>
          </c:tx>
          <c:spPr>
            <a:ln w="12700">
              <a:solidFill>
                <a:schemeClr val="accent4"/>
              </a:solidFill>
              <a:prstDash val="solid"/>
            </a:ln>
          </c:spPr>
          <c:marker>
            <c:symbol val="diamond"/>
            <c:size val="3"/>
            <c:spPr>
              <a:solidFill>
                <a:schemeClr val="accent4">
                  <a:lumMod val="20000"/>
                  <a:lumOff val="80000"/>
                </a:schemeClr>
              </a:solidFill>
              <a:ln>
                <a:solidFill>
                  <a:schemeClr val="accent4"/>
                </a:solidFill>
                <a:prstDash val="solid"/>
              </a:ln>
            </c:spPr>
          </c:marker>
          <c:dPt>
            <c:idx val="120"/>
            <c:bubble3D val="0"/>
            <c:extLst>
              <c:ext xmlns:c16="http://schemas.microsoft.com/office/drawing/2014/chart" uri="{C3380CC4-5D6E-409C-BE32-E72D297353CC}">
                <c16:uniqueId val="{00000002-F758-42B0-908E-4ACFD6826321}"/>
              </c:ext>
            </c:extLst>
          </c:dPt>
          <c:cat>
            <c:numRef>
              <c:f>'top10'!$G$1:$IX$1</c:f>
              <c:numCache>
                <c:formatCode>General</c:formatCode>
                <c:ptCount val="252"/>
                <c:pt idx="0">
                  <c:v>2005</c:v>
                </c:pt>
                <c:pt idx="12">
                  <c:v>2006</c:v>
                </c:pt>
                <c:pt idx="24">
                  <c:v>2007</c:v>
                </c:pt>
                <c:pt idx="36">
                  <c:v>2008</c:v>
                </c:pt>
                <c:pt idx="48">
                  <c:v>2009</c:v>
                </c:pt>
                <c:pt idx="60">
                  <c:v>2010</c:v>
                </c:pt>
                <c:pt idx="72">
                  <c:v>2011</c:v>
                </c:pt>
                <c:pt idx="84">
                  <c:v>2012</c:v>
                </c:pt>
                <c:pt idx="96">
                  <c:v>2013</c:v>
                </c:pt>
                <c:pt idx="108">
                  <c:v>2014</c:v>
                </c:pt>
                <c:pt idx="120">
                  <c:v>2015</c:v>
                </c:pt>
                <c:pt idx="132">
                  <c:v>2016</c:v>
                </c:pt>
                <c:pt idx="144">
                  <c:v>2017</c:v>
                </c:pt>
                <c:pt idx="156">
                  <c:v>2018</c:v>
                </c:pt>
                <c:pt idx="168">
                  <c:v>2019</c:v>
                </c:pt>
                <c:pt idx="180">
                  <c:v>2020</c:v>
                </c:pt>
                <c:pt idx="192">
                  <c:v>2021</c:v>
                </c:pt>
                <c:pt idx="204">
                  <c:v>2022</c:v>
                </c:pt>
                <c:pt idx="216">
                  <c:v>2023</c:v>
                </c:pt>
                <c:pt idx="228">
                  <c:v>2024</c:v>
                </c:pt>
                <c:pt idx="240">
                  <c:v>2025</c:v>
                </c:pt>
              </c:numCache>
            </c:numRef>
          </c:cat>
          <c:val>
            <c:numRef>
              <c:f>'top10'!$G$24:$IX$24</c:f>
              <c:numCache>
                <c:formatCode>0.00</c:formatCode>
                <c:ptCount val="252"/>
                <c:pt idx="5">
                  <c:v>1055.9000000000001</c:v>
                </c:pt>
                <c:pt idx="6">
                  <c:v>1219.6500000000001</c:v>
                </c:pt>
                <c:pt idx="7">
                  <c:v>1348.8333333333301</c:v>
                </c:pt>
                <c:pt idx="8">
                  <c:v>1308.4749999999999</c:v>
                </c:pt>
                <c:pt idx="9">
                  <c:v>1270.82</c:v>
                </c:pt>
                <c:pt idx="10">
                  <c:v>1219.4000000000001</c:v>
                </c:pt>
                <c:pt idx="11">
                  <c:v>1193.8</c:v>
                </c:pt>
                <c:pt idx="12">
                  <c:v>1148.8375000000001</c:v>
                </c:pt>
                <c:pt idx="13">
                  <c:v>1173.0999999999999</c:v>
                </c:pt>
                <c:pt idx="14">
                  <c:v>1178.1400000000001</c:v>
                </c:pt>
                <c:pt idx="15">
                  <c:v>1285.52</c:v>
                </c:pt>
                <c:pt idx="16">
                  <c:v>1331.43</c:v>
                </c:pt>
                <c:pt idx="17">
                  <c:v>1399.56</c:v>
                </c:pt>
                <c:pt idx="18">
                  <c:v>1422.29</c:v>
                </c:pt>
                <c:pt idx="19">
                  <c:v>1469.62</c:v>
                </c:pt>
                <c:pt idx="20">
                  <c:v>1552.28</c:v>
                </c:pt>
                <c:pt idx="21">
                  <c:v>1582.67</c:v>
                </c:pt>
                <c:pt idx="22">
                  <c:v>1634.97</c:v>
                </c:pt>
                <c:pt idx="23">
                  <c:v>1706.05</c:v>
                </c:pt>
                <c:pt idx="24">
                  <c:v>1785.35</c:v>
                </c:pt>
                <c:pt idx="25">
                  <c:v>1834.84</c:v>
                </c:pt>
                <c:pt idx="26">
                  <c:v>1895.13</c:v>
                </c:pt>
                <c:pt idx="27">
                  <c:v>1971.23</c:v>
                </c:pt>
                <c:pt idx="28">
                  <c:v>2015.06</c:v>
                </c:pt>
                <c:pt idx="29">
                  <c:v>2061.36</c:v>
                </c:pt>
                <c:pt idx="30">
                  <c:v>2144.85</c:v>
                </c:pt>
                <c:pt idx="31">
                  <c:v>2226.2199999999998</c:v>
                </c:pt>
                <c:pt idx="32">
                  <c:v>2317.9899999999998</c:v>
                </c:pt>
                <c:pt idx="33">
                  <c:v>2382.79</c:v>
                </c:pt>
                <c:pt idx="34">
                  <c:v>2464.67</c:v>
                </c:pt>
                <c:pt idx="35">
                  <c:v>2487.88</c:v>
                </c:pt>
                <c:pt idx="36">
                  <c:v>2511.63</c:v>
                </c:pt>
                <c:pt idx="37">
                  <c:v>2583.69</c:v>
                </c:pt>
                <c:pt idx="38">
                  <c:v>2686.83</c:v>
                </c:pt>
                <c:pt idx="39">
                  <c:v>2847.87</c:v>
                </c:pt>
                <c:pt idx="40">
                  <c:v>2920.67</c:v>
                </c:pt>
                <c:pt idx="41">
                  <c:v>2977.63</c:v>
                </c:pt>
                <c:pt idx="42">
                  <c:v>3095.29</c:v>
                </c:pt>
                <c:pt idx="43">
                  <c:v>3191.05</c:v>
                </c:pt>
                <c:pt idx="44">
                  <c:v>3295.11</c:v>
                </c:pt>
                <c:pt idx="45">
                  <c:v>3340.69</c:v>
                </c:pt>
                <c:pt idx="46">
                  <c:v>3380.08</c:v>
                </c:pt>
                <c:pt idx="47">
                  <c:v>3458.33</c:v>
                </c:pt>
                <c:pt idx="48">
                  <c:v>3499.31</c:v>
                </c:pt>
                <c:pt idx="49">
                  <c:v>3537.54</c:v>
                </c:pt>
                <c:pt idx="50">
                  <c:v>3537.54</c:v>
                </c:pt>
                <c:pt idx="51">
                  <c:v>3546.76</c:v>
                </c:pt>
                <c:pt idx="52">
                  <c:v>3550.84</c:v>
                </c:pt>
                <c:pt idx="53">
                  <c:v>3555.95</c:v>
                </c:pt>
                <c:pt idx="54">
                  <c:v>3576.45</c:v>
                </c:pt>
                <c:pt idx="55">
                  <c:v>3615.64</c:v>
                </c:pt>
                <c:pt idx="56">
                  <c:v>3632.3</c:v>
                </c:pt>
                <c:pt idx="57">
                  <c:v>3640.33</c:v>
                </c:pt>
                <c:pt idx="58">
                  <c:v>3640.33</c:v>
                </c:pt>
                <c:pt idx="59">
                  <c:v>3648.12</c:v>
                </c:pt>
                <c:pt idx="60">
                  <c:v>3655.89</c:v>
                </c:pt>
                <c:pt idx="61">
                  <c:v>3655.89</c:v>
                </c:pt>
                <c:pt idx="62">
                  <c:v>3659.03</c:v>
                </c:pt>
                <c:pt idx="63">
                  <c:v>3675.84</c:v>
                </c:pt>
                <c:pt idx="64">
                  <c:v>3675.84</c:v>
                </c:pt>
                <c:pt idx="65">
                  <c:v>3679.87</c:v>
                </c:pt>
                <c:pt idx="66">
                  <c:v>3679.87</c:v>
                </c:pt>
                <c:pt idx="67">
                  <c:v>3688.28</c:v>
                </c:pt>
                <c:pt idx="68">
                  <c:v>3688.28</c:v>
                </c:pt>
                <c:pt idx="69">
                  <c:v>3688.28</c:v>
                </c:pt>
                <c:pt idx="70">
                  <c:v>3688.28</c:v>
                </c:pt>
                <c:pt idx="71">
                  <c:v>3688.28</c:v>
                </c:pt>
                <c:pt idx="72">
                  <c:v>3688.28</c:v>
                </c:pt>
                <c:pt idx="73">
                  <c:v>3688.28</c:v>
                </c:pt>
                <c:pt idx="74">
                  <c:v>3688.28</c:v>
                </c:pt>
                <c:pt idx="75">
                  <c:v>3725.38</c:v>
                </c:pt>
                <c:pt idx="76">
                  <c:v>3731.83</c:v>
                </c:pt>
                <c:pt idx="77">
                  <c:v>3731.83</c:v>
                </c:pt>
                <c:pt idx="78">
                  <c:v>3734.1</c:v>
                </c:pt>
                <c:pt idx="79">
                  <c:v>3734.9</c:v>
                </c:pt>
                <c:pt idx="80">
                  <c:v>3734.9</c:v>
                </c:pt>
                <c:pt idx="81">
                  <c:v>3734.9</c:v>
                </c:pt>
                <c:pt idx="82">
                  <c:v>3739.72</c:v>
                </c:pt>
                <c:pt idx="83">
                  <c:v>3789.26</c:v>
                </c:pt>
                <c:pt idx="84">
                  <c:v>3789.26</c:v>
                </c:pt>
                <c:pt idx="85">
                  <c:v>3789.26</c:v>
                </c:pt>
                <c:pt idx="86">
                  <c:v>3789.26</c:v>
                </c:pt>
                <c:pt idx="87">
                  <c:v>3789.26</c:v>
                </c:pt>
                <c:pt idx="88">
                  <c:v>3789.26</c:v>
                </c:pt>
                <c:pt idx="89">
                  <c:v>3789.26</c:v>
                </c:pt>
                <c:pt idx="90">
                  <c:v>3799.66</c:v>
                </c:pt>
                <c:pt idx="91">
                  <c:v>3799.66</c:v>
                </c:pt>
                <c:pt idx="92">
                  <c:v>3800.45</c:v>
                </c:pt>
                <c:pt idx="93">
                  <c:v>3813.04</c:v>
                </c:pt>
                <c:pt idx="94">
                  <c:v>3817.82</c:v>
                </c:pt>
                <c:pt idx="95">
                  <c:v>3817.82</c:v>
                </c:pt>
                <c:pt idx="96">
                  <c:v>3817.82</c:v>
                </c:pt>
                <c:pt idx="97">
                  <c:v>3817.82</c:v>
                </c:pt>
                <c:pt idx="98">
                  <c:v>3817.82</c:v>
                </c:pt>
                <c:pt idx="99">
                  <c:v>3818.78</c:v>
                </c:pt>
                <c:pt idx="100">
                  <c:v>3828.22</c:v>
                </c:pt>
                <c:pt idx="101">
                  <c:v>3828.22</c:v>
                </c:pt>
                <c:pt idx="102">
                  <c:v>3828.22</c:v>
                </c:pt>
                <c:pt idx="103">
                  <c:v>3861.69</c:v>
                </c:pt>
                <c:pt idx="104">
                  <c:v>3861.69</c:v>
                </c:pt>
                <c:pt idx="105">
                  <c:v>3861.69</c:v>
                </c:pt>
                <c:pt idx="106">
                  <c:v>3867.04</c:v>
                </c:pt>
                <c:pt idx="107">
                  <c:v>3880.38</c:v>
                </c:pt>
                <c:pt idx="108">
                  <c:v>3883.64</c:v>
                </c:pt>
                <c:pt idx="109">
                  <c:v>3883.64</c:v>
                </c:pt>
                <c:pt idx="110">
                  <c:v>3883.64</c:v>
                </c:pt>
                <c:pt idx="111">
                  <c:v>3904.56</c:v>
                </c:pt>
                <c:pt idx="112">
                  <c:v>3907.66</c:v>
                </c:pt>
                <c:pt idx="113">
                  <c:v>4028.07</c:v>
                </c:pt>
                <c:pt idx="114">
                  <c:v>4028.07</c:v>
                </c:pt>
                <c:pt idx="115">
                  <c:v>4028.07</c:v>
                </c:pt>
                <c:pt idx="116">
                  <c:v>4028.07</c:v>
                </c:pt>
                <c:pt idx="117">
                  <c:v>4028.07</c:v>
                </c:pt>
                <c:pt idx="118">
                  <c:v>4028.07</c:v>
                </c:pt>
                <c:pt idx="119">
                  <c:v>4028.07</c:v>
                </c:pt>
                <c:pt idx="120">
                  <c:v>4028.07</c:v>
                </c:pt>
                <c:pt idx="121">
                  <c:v>4028.07</c:v>
                </c:pt>
                <c:pt idx="122">
                  <c:v>4030.38</c:v>
                </c:pt>
                <c:pt idx="123">
                  <c:v>4034.12</c:v>
                </c:pt>
                <c:pt idx="124">
                  <c:v>4034.12</c:v>
                </c:pt>
                <c:pt idx="125">
                  <c:v>4034.12</c:v>
                </c:pt>
                <c:pt idx="126">
                  <c:v>4034.12</c:v>
                </c:pt>
                <c:pt idx="127">
                  <c:v>4034.12</c:v>
                </c:pt>
                <c:pt idx="128">
                  <c:v>4034.12</c:v>
                </c:pt>
                <c:pt idx="129">
                  <c:v>4034.12</c:v>
                </c:pt>
                <c:pt idx="130">
                  <c:v>4034.12</c:v>
                </c:pt>
                <c:pt idx="131">
                  <c:v>4034.12</c:v>
                </c:pt>
                <c:pt idx="132">
                  <c:v>4034.12</c:v>
                </c:pt>
                <c:pt idx="133">
                  <c:v>4034.12</c:v>
                </c:pt>
                <c:pt idx="134">
                  <c:v>4034.12</c:v>
                </c:pt>
                <c:pt idx="135">
                  <c:v>4034.12</c:v>
                </c:pt>
                <c:pt idx="136">
                  <c:v>4052.24</c:v>
                </c:pt>
                <c:pt idx="137">
                  <c:v>4120.93</c:v>
                </c:pt>
                <c:pt idx="138">
                  <c:v>4127.91</c:v>
                </c:pt>
                <c:pt idx="139">
                  <c:v>4127.91</c:v>
                </c:pt>
                <c:pt idx="140">
                  <c:v>4127.91</c:v>
                </c:pt>
                <c:pt idx="141">
                  <c:v>4127.91</c:v>
                </c:pt>
                <c:pt idx="142">
                  <c:v>4127.91</c:v>
                </c:pt>
                <c:pt idx="143">
                  <c:v>4143.8999999999996</c:v>
                </c:pt>
                <c:pt idx="144">
                  <c:v>4143.8999999999996</c:v>
                </c:pt>
                <c:pt idx="145">
                  <c:v>4143.8999999999996</c:v>
                </c:pt>
                <c:pt idx="146">
                  <c:v>4155.05</c:v>
                </c:pt>
                <c:pt idx="147">
                  <c:v>4190.18</c:v>
                </c:pt>
                <c:pt idx="148">
                  <c:v>4268.17</c:v>
                </c:pt>
                <c:pt idx="149">
                  <c:v>4318.6899999999996</c:v>
                </c:pt>
                <c:pt idx="150">
                  <c:v>4387.95</c:v>
                </c:pt>
                <c:pt idx="151">
                  <c:v>4411.6499999999996</c:v>
                </c:pt>
                <c:pt idx="152">
                  <c:v>4445.66</c:v>
                </c:pt>
                <c:pt idx="153">
                  <c:v>4509.26</c:v>
                </c:pt>
                <c:pt idx="154">
                  <c:v>4509.26</c:v>
                </c:pt>
                <c:pt idx="155">
                  <c:v>4509.26</c:v>
                </c:pt>
                <c:pt idx="156">
                  <c:v>4509.26</c:v>
                </c:pt>
                <c:pt idx="157">
                  <c:v>4509.26</c:v>
                </c:pt>
                <c:pt idx="158">
                  <c:v>4509.26</c:v>
                </c:pt>
                <c:pt idx="159">
                  <c:v>4509.26</c:v>
                </c:pt>
                <c:pt idx="160">
                  <c:v>4533.25</c:v>
                </c:pt>
                <c:pt idx="161">
                  <c:v>4563.17</c:v>
                </c:pt>
                <c:pt idx="162">
                  <c:v>4587.12</c:v>
                </c:pt>
                <c:pt idx="163">
                  <c:v>4591.25</c:v>
                </c:pt>
                <c:pt idx="164">
                  <c:v>4592.2700000000004</c:v>
                </c:pt>
                <c:pt idx="165">
                  <c:v>4610.08</c:v>
                </c:pt>
                <c:pt idx="166">
                  <c:v>4628.7299999999996</c:v>
                </c:pt>
                <c:pt idx="167">
                  <c:v>4632.2</c:v>
                </c:pt>
                <c:pt idx="168">
                  <c:v>4654.2</c:v>
                </c:pt>
                <c:pt idx="169">
                  <c:v>4654.2</c:v>
                </c:pt>
                <c:pt idx="170">
                  <c:v>4665.79</c:v>
                </c:pt>
                <c:pt idx="171">
                  <c:v>4670.8100000000004</c:v>
                </c:pt>
                <c:pt idx="172">
                  <c:v>4689.8</c:v>
                </c:pt>
                <c:pt idx="173">
                  <c:v>4708.21</c:v>
                </c:pt>
                <c:pt idx="174">
                  <c:v>4741.1099999999997</c:v>
                </c:pt>
                <c:pt idx="175">
                  <c:v>4753.13</c:v>
                </c:pt>
                <c:pt idx="176">
                  <c:v>4763.34</c:v>
                </c:pt>
                <c:pt idx="177">
                  <c:v>4775.63</c:v>
                </c:pt>
                <c:pt idx="178">
                  <c:v>4792.8</c:v>
                </c:pt>
                <c:pt idx="179">
                  <c:v>4796.22</c:v>
                </c:pt>
                <c:pt idx="180">
                  <c:v>4884.5600000000004</c:v>
                </c:pt>
                <c:pt idx="181">
                  <c:v>4935.71</c:v>
                </c:pt>
                <c:pt idx="182">
                  <c:v>4962.4399999999996</c:v>
                </c:pt>
                <c:pt idx="183">
                  <c:v>4985.1099999999997</c:v>
                </c:pt>
                <c:pt idx="184">
                  <c:v>5033.22</c:v>
                </c:pt>
                <c:pt idx="185">
                  <c:v>5063.8599999999997</c:v>
                </c:pt>
                <c:pt idx="186">
                  <c:v>5063.8599999999997</c:v>
                </c:pt>
                <c:pt idx="187">
                  <c:v>5063.8599999999997</c:v>
                </c:pt>
                <c:pt idx="188">
                  <c:v>5091.32</c:v>
                </c:pt>
                <c:pt idx="189">
                  <c:v>5121.76</c:v>
                </c:pt>
                <c:pt idx="190">
                  <c:v>5149.9399999999996</c:v>
                </c:pt>
                <c:pt idx="191">
                  <c:v>5295.12</c:v>
                </c:pt>
                <c:pt idx="192">
                  <c:v>5320.57</c:v>
                </c:pt>
                <c:pt idx="193">
                  <c:v>5341.25</c:v>
                </c:pt>
                <c:pt idx="194">
                  <c:v>5373.22</c:v>
                </c:pt>
                <c:pt idx="195">
                  <c:v>5389.47</c:v>
                </c:pt>
                <c:pt idx="196">
                  <c:v>5405.15</c:v>
                </c:pt>
                <c:pt idx="197">
                  <c:v>5433.04</c:v>
                </c:pt>
                <c:pt idx="198">
                  <c:v>5456.41</c:v>
                </c:pt>
                <c:pt idx="199">
                  <c:v>5488.34</c:v>
                </c:pt>
                <c:pt idx="200">
                  <c:v>5527.65</c:v>
                </c:pt>
                <c:pt idx="201">
                  <c:v>5565.04</c:v>
                </c:pt>
                <c:pt idx="202">
                  <c:v>5603.58</c:v>
                </c:pt>
                <c:pt idx="203">
                  <c:v>5626.18</c:v>
                </c:pt>
                <c:pt idx="204">
                  <c:v>5660.78</c:v>
                </c:pt>
                <c:pt idx="205">
                  <c:v>5684.73</c:v>
                </c:pt>
                <c:pt idx="206">
                  <c:v>5720.23</c:v>
                </c:pt>
                <c:pt idx="207">
                  <c:v>5750.19</c:v>
                </c:pt>
                <c:pt idx="208">
                  <c:v>5788.1</c:v>
                </c:pt>
                <c:pt idx="209">
                  <c:v>5810.77</c:v>
                </c:pt>
                <c:pt idx="210">
                  <c:v>5834.46</c:v>
                </c:pt>
                <c:pt idx="211">
                  <c:v>5834.46</c:v>
                </c:pt>
                <c:pt idx="212">
                  <c:v>5834.46</c:v>
                </c:pt>
                <c:pt idx="213">
                  <c:v>5834.46</c:v>
                </c:pt>
                <c:pt idx="214">
                  <c:v>5834.46</c:v>
                </c:pt>
                <c:pt idx="215">
                  <c:v>5834.46</c:v>
                </c:pt>
                <c:pt idx="216">
                  <c:v>5834.46</c:v>
                </c:pt>
                <c:pt idx="217">
                  <c:v>5834.46</c:v>
                </c:pt>
                <c:pt idx="218">
                  <c:v>5854.28</c:v>
                </c:pt>
                <c:pt idx="219">
                  <c:v>5859.47</c:v>
                </c:pt>
                <c:pt idx="220">
                  <c:v>5864.79</c:v>
                </c:pt>
                <c:pt idx="221">
                  <c:v>5864.79</c:v>
                </c:pt>
                <c:pt idx="222">
                  <c:v>5864.79</c:v>
                </c:pt>
                <c:pt idx="223">
                  <c:v>5869.03</c:v>
                </c:pt>
                <c:pt idx="224">
                  <c:v>5885</c:v>
                </c:pt>
                <c:pt idx="225">
                  <c:v>5885</c:v>
                </c:pt>
                <c:pt idx="226">
                  <c:v>5885</c:v>
                </c:pt>
                <c:pt idx="227">
                  <c:v>5885</c:v>
                </c:pt>
                <c:pt idx="228" formatCode="General">
                  <c:v>5885</c:v>
                </c:pt>
                <c:pt idx="229" formatCode="General">
                  <c:v>5885</c:v>
                </c:pt>
                <c:pt idx="230" formatCode="General">
                  <c:v>5885</c:v>
                </c:pt>
                <c:pt idx="231" formatCode="General">
                  <c:v>5885</c:v>
                </c:pt>
                <c:pt idx="232" formatCode="General">
                  <c:v>5885</c:v>
                </c:pt>
                <c:pt idx="233" formatCode="General">
                  <c:v>5885.24</c:v>
                </c:pt>
                <c:pt idx="234" formatCode="General">
                  <c:v>5885.24</c:v>
                </c:pt>
                <c:pt idx="235" formatCode="General">
                  <c:v>5885.24</c:v>
                </c:pt>
                <c:pt idx="236" formatCode="General">
                  <c:v>5905.75</c:v>
                </c:pt>
                <c:pt idx="237" formatCode="General">
                  <c:v>5921</c:v>
                </c:pt>
                <c:pt idx="238" formatCode="General">
                  <c:v>5921</c:v>
                </c:pt>
                <c:pt idx="239" formatCode="General">
                  <c:v>5929.38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758-42B0-908E-4ACFD68263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2248736"/>
        <c:axId val="1"/>
      </c:lineChart>
      <c:catAx>
        <c:axId val="252248736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700" baseline="0"/>
                </a:pPr>
                <a:r>
                  <a:rPr lang="pl-PL" sz="700" baseline="0"/>
                  <a:t>Lata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 rot="-6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Small Fonts"/>
                <a:cs typeface="Small Fonts"/>
              </a:defRPr>
            </a:pPr>
            <a:endParaRPr lang="pl-PL"/>
          </a:p>
        </c:txPr>
        <c:crossAx val="1"/>
        <c:crosses val="autoZero"/>
        <c:auto val="1"/>
        <c:lblAlgn val="ctr"/>
        <c:lblOffset val="100"/>
        <c:tickLblSkip val="1"/>
        <c:tickMarkSkip val="12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700" baseline="0"/>
                </a:pPr>
                <a:r>
                  <a:rPr lang="pl-PL" sz="700" baseline="0"/>
                  <a:t>Średnia</a:t>
                </a:r>
              </a:p>
            </c:rich>
          </c:tx>
          <c:overlay val="0"/>
        </c:title>
        <c:numFmt formatCode="General" sourceLinked="0"/>
        <c:majorTickMark val="cross"/>
        <c:minorTickMark val="out"/>
        <c:tickLblPos val="nextTo"/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Small Fonts"/>
                <a:cs typeface="Small Fonts"/>
              </a:defRPr>
            </a:pPr>
            <a:endParaRPr lang="pl-PL"/>
          </a:p>
        </c:txPr>
        <c:crossAx val="252248736"/>
        <c:crosses val="autoZero"/>
        <c:crossBetween val="between"/>
      </c:valAx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horizontalDpi="360" verticalDpi="360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baseline="0"/>
            </a:pPr>
            <a:r>
              <a:rPr lang="pl-PL" sz="800" b="1" i="0" baseline="0">
                <a:effectLst/>
              </a:rPr>
              <a:t>Wykres roczny punktów wszystkich graczy z Quizbota</a:t>
            </a:r>
            <a:endParaRPr lang="pl-PL" sz="800" baseline="0">
              <a:effectLst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2727284026353006"/>
          <c:y val="0.21848784320805542"/>
          <c:w val="0.84727347946864295"/>
          <c:h val="0.57142974377491418"/>
        </c:manualLayout>
      </c:layout>
      <c:barChart>
        <c:barDir val="col"/>
        <c:grouping val="clustered"/>
        <c:varyColors val="0"/>
        <c:ser>
          <c:idx val="0"/>
          <c:order val="0"/>
          <c:tx>
            <c:v>łącznie</c:v>
          </c:tx>
          <c:spPr>
            <a:solidFill>
              <a:srgbClr val="9999FF"/>
            </a:solidFill>
            <a:ln w="12700">
              <a:solidFill>
                <a:schemeClr val="bg1">
                  <a:lumMod val="50000"/>
                </a:schemeClr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0000"/>
              </a:solidFill>
              <a:ln w="12700">
                <a:solidFill>
                  <a:schemeClr val="bg1">
                    <a:lumMod val="50000"/>
                  </a:schemeClr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2F62-453F-89D3-FA151D377F05}"/>
              </c:ext>
            </c:extLst>
          </c:dPt>
          <c:dPt>
            <c:idx val="1"/>
            <c:invertIfNegative val="0"/>
            <c:bubble3D val="0"/>
            <c:spPr>
              <a:solidFill>
                <a:srgbClr val="00B050"/>
              </a:solidFill>
              <a:ln w="12700">
                <a:solidFill>
                  <a:schemeClr val="bg1">
                    <a:lumMod val="50000"/>
                  </a:schemeClr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2F62-453F-89D3-FA151D377F05}"/>
              </c:ext>
            </c:extLst>
          </c:dPt>
          <c:dPt>
            <c:idx val="2"/>
            <c:invertIfNegative val="0"/>
            <c:bubble3D val="0"/>
            <c:spPr>
              <a:solidFill>
                <a:srgbClr val="0070C0"/>
              </a:solidFill>
              <a:ln w="12700">
                <a:solidFill>
                  <a:schemeClr val="bg1">
                    <a:lumMod val="50000"/>
                  </a:schemeClr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2F62-453F-89D3-FA151D377F05}"/>
              </c:ext>
            </c:extLst>
          </c:dPt>
          <c:dPt>
            <c:idx val="3"/>
            <c:invertIfNegative val="0"/>
            <c:bubble3D val="0"/>
            <c:spPr>
              <a:solidFill>
                <a:srgbClr val="C00000"/>
              </a:solidFill>
              <a:ln w="12700">
                <a:solidFill>
                  <a:schemeClr val="bg1">
                    <a:lumMod val="50000"/>
                  </a:schemeClr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2F62-453F-89D3-FA151D377F05}"/>
              </c:ext>
            </c:extLst>
          </c:dPt>
          <c:dPt>
            <c:idx val="4"/>
            <c:invertIfNegative val="0"/>
            <c:bubble3D val="0"/>
            <c:spPr>
              <a:solidFill>
                <a:srgbClr val="00B050"/>
              </a:solidFill>
              <a:ln w="12700">
                <a:solidFill>
                  <a:schemeClr val="bg1">
                    <a:lumMod val="50000"/>
                  </a:schemeClr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2F62-453F-89D3-FA151D377F05}"/>
              </c:ext>
            </c:extLst>
          </c:dPt>
          <c:dPt>
            <c:idx val="5"/>
            <c:invertIfNegative val="0"/>
            <c:bubble3D val="0"/>
            <c:spPr>
              <a:solidFill>
                <a:srgbClr val="0070C0"/>
              </a:solidFill>
              <a:ln w="12700">
                <a:solidFill>
                  <a:schemeClr val="bg1">
                    <a:lumMod val="50000"/>
                  </a:schemeClr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2F62-453F-89D3-FA151D377F05}"/>
              </c:ext>
            </c:extLst>
          </c:dPt>
          <c:dPt>
            <c:idx val="6"/>
            <c:invertIfNegative val="0"/>
            <c:bubble3D val="0"/>
            <c:spPr>
              <a:solidFill>
                <a:srgbClr val="C00000"/>
              </a:solidFill>
              <a:ln w="12700">
                <a:solidFill>
                  <a:schemeClr val="bg1">
                    <a:lumMod val="50000"/>
                  </a:schemeClr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2F62-453F-89D3-FA151D377F05}"/>
              </c:ext>
            </c:extLst>
          </c:dPt>
          <c:dPt>
            <c:idx val="7"/>
            <c:invertIfNegative val="0"/>
            <c:bubble3D val="0"/>
            <c:spPr>
              <a:solidFill>
                <a:srgbClr val="008000"/>
              </a:solidFill>
              <a:ln w="12700">
                <a:solidFill>
                  <a:schemeClr val="bg1">
                    <a:lumMod val="50000"/>
                  </a:schemeClr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2F62-453F-89D3-FA151D377F05}"/>
              </c:ext>
            </c:extLst>
          </c:dPt>
          <c:dPt>
            <c:idx val="8"/>
            <c:invertIfNegative val="0"/>
            <c:bubble3D val="0"/>
            <c:spPr>
              <a:solidFill>
                <a:srgbClr val="0070C0"/>
              </a:solidFill>
              <a:ln w="12700">
                <a:solidFill>
                  <a:schemeClr val="bg1">
                    <a:lumMod val="50000"/>
                  </a:schemeClr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2F62-453F-89D3-FA151D377F05}"/>
              </c:ext>
            </c:extLst>
          </c:dPt>
          <c:dPt>
            <c:idx val="9"/>
            <c:invertIfNegative val="0"/>
            <c:bubble3D val="0"/>
            <c:spPr>
              <a:solidFill>
                <a:srgbClr val="C00000"/>
              </a:solidFill>
              <a:ln w="12700">
                <a:solidFill>
                  <a:schemeClr val="bg1">
                    <a:lumMod val="50000"/>
                  </a:schemeClr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2F62-453F-89D3-FA151D377F05}"/>
              </c:ext>
            </c:extLst>
          </c:dPt>
          <c:dPt>
            <c:idx val="10"/>
            <c:invertIfNegative val="0"/>
            <c:bubble3D val="0"/>
            <c:spPr>
              <a:solidFill>
                <a:srgbClr val="00B050"/>
              </a:solidFill>
              <a:ln w="12700">
                <a:solidFill>
                  <a:schemeClr val="bg1">
                    <a:lumMod val="50000"/>
                  </a:schemeClr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2F62-453F-89D3-FA151D377F05}"/>
              </c:ext>
            </c:extLst>
          </c:dPt>
          <c:dPt>
            <c:idx val="11"/>
            <c:invertIfNegative val="0"/>
            <c:bubble3D val="0"/>
            <c:spPr>
              <a:solidFill>
                <a:srgbClr val="0070C0"/>
              </a:solidFill>
              <a:ln w="12700">
                <a:solidFill>
                  <a:schemeClr val="bg1">
                    <a:lumMod val="50000"/>
                  </a:schemeClr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2F62-453F-89D3-FA151D377F05}"/>
              </c:ext>
            </c:extLst>
          </c:dPt>
          <c:dPt>
            <c:idx val="12"/>
            <c:invertIfNegative val="0"/>
            <c:bubble3D val="0"/>
            <c:spPr>
              <a:solidFill>
                <a:srgbClr val="C00000"/>
              </a:solidFill>
              <a:ln w="12700">
                <a:solidFill>
                  <a:schemeClr val="bg1">
                    <a:lumMod val="50000"/>
                  </a:schemeClr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2F62-453F-89D3-FA151D377F05}"/>
              </c:ext>
            </c:extLst>
          </c:dPt>
          <c:dPt>
            <c:idx val="13"/>
            <c:invertIfNegative val="0"/>
            <c:bubble3D val="0"/>
            <c:spPr>
              <a:solidFill>
                <a:srgbClr val="00B050"/>
              </a:solidFill>
              <a:ln w="12700">
                <a:solidFill>
                  <a:schemeClr val="bg1">
                    <a:lumMod val="50000"/>
                  </a:schemeClr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2F62-453F-89D3-FA151D377F05}"/>
              </c:ext>
            </c:extLst>
          </c:dPt>
          <c:dPt>
            <c:idx val="14"/>
            <c:invertIfNegative val="0"/>
            <c:bubble3D val="0"/>
            <c:spPr>
              <a:solidFill>
                <a:srgbClr val="0070C0"/>
              </a:solidFill>
              <a:ln w="12700">
                <a:solidFill>
                  <a:schemeClr val="bg1">
                    <a:lumMod val="50000"/>
                  </a:schemeClr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E-2F62-453F-89D3-FA151D377F05}"/>
              </c:ext>
            </c:extLst>
          </c:dPt>
          <c:dPt>
            <c:idx val="15"/>
            <c:invertIfNegative val="0"/>
            <c:bubble3D val="0"/>
            <c:spPr>
              <a:solidFill>
                <a:srgbClr val="C00000"/>
              </a:solidFill>
              <a:ln w="12700">
                <a:solidFill>
                  <a:schemeClr val="bg1">
                    <a:lumMod val="50000"/>
                  </a:schemeClr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2F62-453F-89D3-FA151D377F05}"/>
              </c:ext>
            </c:extLst>
          </c:dPt>
          <c:dPt>
            <c:idx val="16"/>
            <c:invertIfNegative val="0"/>
            <c:bubble3D val="0"/>
            <c:spPr>
              <a:solidFill>
                <a:srgbClr val="00B050"/>
              </a:solidFill>
              <a:ln w="12700">
                <a:solidFill>
                  <a:schemeClr val="bg1">
                    <a:lumMod val="50000"/>
                  </a:schemeClr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0-2F62-453F-89D3-FA151D377F05}"/>
              </c:ext>
            </c:extLst>
          </c:dPt>
          <c:dPt>
            <c:idx val="17"/>
            <c:invertIfNegative val="0"/>
            <c:bubble3D val="0"/>
            <c:spPr>
              <a:solidFill>
                <a:srgbClr val="0070C0"/>
              </a:solidFill>
              <a:ln w="12700">
                <a:solidFill>
                  <a:schemeClr val="bg1">
                    <a:lumMod val="50000"/>
                  </a:schemeClr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2-5469-40C5-8773-7DE846C784F9}"/>
              </c:ext>
            </c:extLst>
          </c:dPt>
          <c:dPt>
            <c:idx val="18"/>
            <c:invertIfNegative val="0"/>
            <c:bubble3D val="0"/>
            <c:spPr>
              <a:solidFill>
                <a:srgbClr val="C00000"/>
              </a:solidFill>
              <a:ln w="12700">
                <a:solidFill>
                  <a:schemeClr val="bg1">
                    <a:lumMod val="50000"/>
                  </a:schemeClr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4-4277-4133-BD07-77B2AEFFF313}"/>
              </c:ext>
            </c:extLst>
          </c:dPt>
          <c:dPt>
            <c:idx val="19"/>
            <c:invertIfNegative val="0"/>
            <c:bubble3D val="0"/>
            <c:spPr>
              <a:solidFill>
                <a:srgbClr val="00B050"/>
              </a:solidFill>
              <a:ln w="12700">
                <a:solidFill>
                  <a:schemeClr val="bg1">
                    <a:lumMod val="50000"/>
                  </a:schemeClr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6-4633-4C11-B9E6-B880FF7E982D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 b="0" i="0" u="none" strike="noStrike" baseline="0">
                    <a:solidFill>
                      <a:srgbClr val="000000"/>
                    </a:solidFill>
                    <a:latin typeface="Arial" panose="020B0604020202020204" pitchFamily="34" charset="0"/>
                    <a:ea typeface="Small Fonts"/>
                    <a:cs typeface="Small Fonts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roczne!$H$1:$AB$1</c:f>
              <c:numCache>
                <c:formatCode>General</c:formatCode>
                <c:ptCount val="21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  <c:pt idx="19">
                  <c:v>2024</c:v>
                </c:pt>
                <c:pt idx="20">
                  <c:v>2025</c:v>
                </c:pt>
              </c:numCache>
            </c:numRef>
          </c:cat>
          <c:val>
            <c:numRef>
              <c:f>roczne!$H$5:$AB$5</c:f>
              <c:numCache>
                <c:formatCode>General</c:formatCode>
                <c:ptCount val="21"/>
                <c:pt idx="0">
                  <c:v>90818</c:v>
                </c:pt>
                <c:pt idx="1">
                  <c:v>243227</c:v>
                </c:pt>
                <c:pt idx="2">
                  <c:v>412991</c:v>
                </c:pt>
                <c:pt idx="3">
                  <c:v>505830</c:v>
                </c:pt>
                <c:pt idx="4">
                  <c:v>314707</c:v>
                </c:pt>
                <c:pt idx="5">
                  <c:v>127882</c:v>
                </c:pt>
                <c:pt idx="6">
                  <c:v>126486</c:v>
                </c:pt>
                <c:pt idx="7">
                  <c:v>126674</c:v>
                </c:pt>
                <c:pt idx="8">
                  <c:v>129294</c:v>
                </c:pt>
                <c:pt idx="9">
                  <c:v>146627</c:v>
                </c:pt>
                <c:pt idx="10">
                  <c:v>111487</c:v>
                </c:pt>
                <c:pt idx="11">
                  <c:v>114571</c:v>
                </c:pt>
                <c:pt idx="12">
                  <c:v>217503</c:v>
                </c:pt>
                <c:pt idx="13">
                  <c:v>108380</c:v>
                </c:pt>
                <c:pt idx="14">
                  <c:v>109421</c:v>
                </c:pt>
                <c:pt idx="15">
                  <c:v>169780</c:v>
                </c:pt>
                <c:pt idx="16">
                  <c:v>155209</c:v>
                </c:pt>
                <c:pt idx="17">
                  <c:v>130817</c:v>
                </c:pt>
                <c:pt idx="18">
                  <c:v>67804</c:v>
                </c:pt>
                <c:pt idx="19">
                  <c:v>84232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2F62-453F-89D3-FA151D377F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8369280"/>
        <c:axId val="1"/>
      </c:barChart>
      <c:catAx>
        <c:axId val="2483692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700" baseline="0"/>
                </a:pPr>
                <a:r>
                  <a:rPr lang="pl-PL" sz="700" baseline="0"/>
                  <a:t>Lata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Small Fonts"/>
                <a:cs typeface="Small Fonts"/>
              </a:defRPr>
            </a:pPr>
            <a:endParaRPr lang="pl-P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700" baseline="0"/>
                </a:pPr>
                <a:r>
                  <a:rPr lang="pl-PL" sz="700" baseline="0"/>
                  <a:t>Punkty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Small Fonts"/>
                <a:cs typeface="Small Fonts"/>
              </a:defRPr>
            </a:pPr>
            <a:endParaRPr lang="pl-PL"/>
          </a:p>
        </c:txPr>
        <c:crossAx val="248369280"/>
        <c:crosses val="autoZero"/>
        <c:crossBetween val="between"/>
      </c:valAx>
      <c:spPr>
        <a:noFill/>
      </c:spPr>
    </c:plotArea>
    <c:plotVisOnly val="1"/>
    <c:dispBlanksAs val="gap"/>
    <c:showDLblsOverMax val="0"/>
  </c:chart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Wykres roczny punktów zwycięzców z Quizbota</a:t>
            </a:r>
          </a:p>
        </c:rich>
      </c:tx>
      <c:layout>
        <c:manualLayout>
          <c:xMode val="edge"/>
          <c:yMode val="edge"/>
          <c:x val="0.29603326902018046"/>
          <c:y val="4.201656131011792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18192310184934"/>
          <c:y val="0.21848784320805542"/>
          <c:w val="0.85636439663032371"/>
          <c:h val="0.57142974377491418"/>
        </c:manualLayout>
      </c:layout>
      <c:barChart>
        <c:barDir val="col"/>
        <c:grouping val="clustered"/>
        <c:varyColors val="0"/>
        <c:ser>
          <c:idx val="0"/>
          <c:order val="0"/>
          <c:tx>
            <c:v>łącznie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6E71-4FA8-85CD-37DEA8CCB7CC}"/>
              </c:ext>
            </c:extLst>
          </c:dPt>
          <c:dPt>
            <c:idx val="1"/>
            <c:invertIfNegative val="0"/>
            <c:bubble3D val="0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6E71-4FA8-85CD-37DEA8CCB7CC}"/>
              </c:ext>
            </c:extLst>
          </c:dPt>
          <c:dPt>
            <c:idx val="2"/>
            <c:invertIfNegative val="0"/>
            <c:bubble3D val="0"/>
            <c:spPr>
              <a:solidFill>
                <a:srgbClr val="00206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6E71-4FA8-85CD-37DEA8CCB7CC}"/>
              </c:ext>
            </c:extLst>
          </c:dPt>
          <c:dPt>
            <c:idx val="3"/>
            <c:invertIfNegative val="0"/>
            <c:bubble3D val="0"/>
            <c:spPr>
              <a:solidFill>
                <a:srgbClr val="C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6E71-4FA8-85CD-37DEA8CCB7CC}"/>
              </c:ext>
            </c:extLst>
          </c:dPt>
          <c:dPt>
            <c:idx val="4"/>
            <c:invertIfNegative val="0"/>
            <c:bubble3D val="0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6E71-4FA8-85CD-37DEA8CCB7CC}"/>
              </c:ext>
            </c:extLst>
          </c:dPt>
          <c:dPt>
            <c:idx val="5"/>
            <c:invertIfNegative val="0"/>
            <c:bubble3D val="0"/>
            <c:spPr>
              <a:solidFill>
                <a:srgbClr val="00206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6E71-4FA8-85CD-37DEA8CCB7CC}"/>
              </c:ext>
            </c:extLst>
          </c:dPt>
          <c:dPt>
            <c:idx val="6"/>
            <c:invertIfNegative val="0"/>
            <c:bubble3D val="0"/>
            <c:spPr>
              <a:solidFill>
                <a:srgbClr val="C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6E71-4FA8-85CD-37DEA8CCB7CC}"/>
              </c:ext>
            </c:extLst>
          </c:dPt>
          <c:dPt>
            <c:idx val="7"/>
            <c:invertIfNegative val="0"/>
            <c:bubble3D val="0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6E71-4FA8-85CD-37DEA8CCB7CC}"/>
              </c:ext>
            </c:extLst>
          </c:dPt>
          <c:dPt>
            <c:idx val="8"/>
            <c:invertIfNegative val="0"/>
            <c:bubble3D val="0"/>
            <c:spPr>
              <a:solidFill>
                <a:srgbClr val="00206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6E71-4FA8-85CD-37DEA8CCB7CC}"/>
              </c:ext>
            </c:extLst>
          </c:dPt>
          <c:dPt>
            <c:idx val="9"/>
            <c:invertIfNegative val="0"/>
            <c:bubble3D val="0"/>
            <c:spPr>
              <a:solidFill>
                <a:srgbClr val="C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6E71-4FA8-85CD-37DEA8CCB7CC}"/>
              </c:ext>
            </c:extLst>
          </c:dPt>
          <c:dPt>
            <c:idx val="10"/>
            <c:invertIfNegative val="0"/>
            <c:bubble3D val="0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6E71-4FA8-85CD-37DEA8CCB7CC}"/>
              </c:ext>
            </c:extLst>
          </c:dPt>
          <c:dPt>
            <c:idx val="11"/>
            <c:invertIfNegative val="0"/>
            <c:bubble3D val="0"/>
            <c:spPr>
              <a:solidFill>
                <a:srgbClr val="00206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6E71-4FA8-85CD-37DEA8CCB7CC}"/>
              </c:ext>
            </c:extLst>
          </c:dPt>
          <c:dPt>
            <c:idx val="12"/>
            <c:invertIfNegative val="0"/>
            <c:bubble3D val="0"/>
            <c:spPr>
              <a:solidFill>
                <a:srgbClr val="C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6E71-4FA8-85CD-37DEA8CCB7CC}"/>
              </c:ext>
            </c:extLst>
          </c:dPt>
          <c:dPt>
            <c:idx val="13"/>
            <c:invertIfNegative val="0"/>
            <c:bubble3D val="0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6E71-4FA8-85CD-37DEA8CCB7CC}"/>
              </c:ext>
            </c:extLst>
          </c:dPt>
          <c:dPt>
            <c:idx val="14"/>
            <c:invertIfNegative val="0"/>
            <c:bubble3D val="0"/>
            <c:spPr>
              <a:solidFill>
                <a:srgbClr val="00206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E-6E71-4FA8-85CD-37DEA8CCB7CC}"/>
              </c:ext>
            </c:extLst>
          </c:dPt>
          <c:dPt>
            <c:idx val="15"/>
            <c:invertIfNegative val="0"/>
            <c:bubble3D val="0"/>
            <c:spPr>
              <a:solidFill>
                <a:srgbClr val="C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6E71-4FA8-85CD-37DEA8CCB7CC}"/>
              </c:ext>
            </c:extLst>
          </c:dPt>
          <c:dPt>
            <c:idx val="16"/>
            <c:invertIfNegative val="0"/>
            <c:bubble3D val="0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0-6E71-4FA8-85CD-37DEA8CCB7CC}"/>
              </c:ext>
            </c:extLst>
          </c:dPt>
          <c:dPt>
            <c:idx val="17"/>
            <c:invertIfNegative val="0"/>
            <c:bubble3D val="0"/>
            <c:spPr>
              <a:solidFill>
                <a:srgbClr val="00206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2-6FF6-4002-AD3F-B3520BCE0AB7}"/>
              </c:ext>
            </c:extLst>
          </c:dPt>
          <c:dPt>
            <c:idx val="18"/>
            <c:invertIfNegative val="0"/>
            <c:bubble3D val="0"/>
            <c:spPr>
              <a:solidFill>
                <a:srgbClr val="C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4-FB01-463D-8F32-8D45FD80EFE5}"/>
              </c:ext>
            </c:extLst>
          </c:dPt>
          <c:dPt>
            <c:idx val="19"/>
            <c:invertIfNegative val="0"/>
            <c:bubble3D val="0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6-0B42-4EDD-AE07-0ACEDC7DE61B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Small Fonts"/>
                    <a:ea typeface="Small Fonts"/>
                    <a:cs typeface="Small Fonts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roczne!$H$1:$AA$1</c:f>
              <c:numCache>
                <c:formatCode>General</c:formatCode>
                <c:ptCount val="20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  <c:pt idx="19">
                  <c:v>2024</c:v>
                </c:pt>
              </c:numCache>
            </c:numRef>
          </c:cat>
          <c:val>
            <c:numRef>
              <c:f>roczne!$H$2:$AA$2</c:f>
              <c:numCache>
                <c:formatCode>General</c:formatCode>
                <c:ptCount val="20"/>
                <c:pt idx="0">
                  <c:v>18117</c:v>
                </c:pt>
                <c:pt idx="1">
                  <c:v>29182</c:v>
                </c:pt>
                <c:pt idx="2">
                  <c:v>43213</c:v>
                </c:pt>
                <c:pt idx="3">
                  <c:v>67756</c:v>
                </c:pt>
                <c:pt idx="4">
                  <c:v>39820</c:v>
                </c:pt>
                <c:pt idx="5">
                  <c:v>29951</c:v>
                </c:pt>
                <c:pt idx="6">
                  <c:v>35689</c:v>
                </c:pt>
                <c:pt idx="7">
                  <c:v>27412</c:v>
                </c:pt>
                <c:pt idx="8">
                  <c:v>31748</c:v>
                </c:pt>
                <c:pt idx="9">
                  <c:v>35880</c:v>
                </c:pt>
                <c:pt idx="10">
                  <c:v>30191</c:v>
                </c:pt>
                <c:pt idx="11">
                  <c:v>38088</c:v>
                </c:pt>
                <c:pt idx="12">
                  <c:v>56080</c:v>
                </c:pt>
                <c:pt idx="13">
                  <c:v>45340</c:v>
                </c:pt>
                <c:pt idx="14">
                  <c:v>55424</c:v>
                </c:pt>
                <c:pt idx="15">
                  <c:v>80719</c:v>
                </c:pt>
                <c:pt idx="16">
                  <c:v>75685</c:v>
                </c:pt>
                <c:pt idx="17">
                  <c:v>59282</c:v>
                </c:pt>
                <c:pt idx="18">
                  <c:v>43043</c:v>
                </c:pt>
                <c:pt idx="19">
                  <c:v>49161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6E71-4FA8-85CD-37DEA8CCB7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8371280"/>
        <c:axId val="1"/>
      </c:barChart>
      <c:catAx>
        <c:axId val="2483712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Small Fonts"/>
                    <a:ea typeface="Small Fonts"/>
                    <a:cs typeface="Small Fonts"/>
                  </a:defRPr>
                </a:pPr>
                <a:r>
                  <a:rPr lang="pl-PL"/>
                  <a:t>Lata</a:t>
                </a:r>
              </a:p>
            </c:rich>
          </c:tx>
          <c:layout>
            <c:manualLayout>
              <c:xMode val="edge"/>
              <c:yMode val="edge"/>
              <c:x val="0.52545497210199721"/>
              <c:y val="0.869749362315626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Small Fonts"/>
                <a:ea typeface="Small Fonts"/>
                <a:cs typeface="Small Fonts"/>
              </a:defRPr>
            </a:pPr>
            <a:endParaRPr lang="pl-P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Small Fonts"/>
                    <a:ea typeface="Small Fonts"/>
                    <a:cs typeface="Small Fonts"/>
                  </a:defRPr>
                </a:pPr>
                <a:r>
                  <a:rPr lang="pl-PL"/>
                  <a:t>Punkty</a:t>
                </a:r>
              </a:p>
            </c:rich>
          </c:tx>
          <c:layout>
            <c:manualLayout>
              <c:xMode val="edge"/>
              <c:yMode val="edge"/>
              <c:x val="2.9090924892666563E-2"/>
              <c:y val="0.4369757125429743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Small Fonts"/>
                <a:ea typeface="Small Fonts"/>
                <a:cs typeface="Small Fonts"/>
              </a:defRPr>
            </a:pPr>
            <a:endParaRPr lang="pl-PL"/>
          </a:p>
        </c:txPr>
        <c:crossAx val="24837128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pattFill prst="ltUpDiag">
      <a:fgClr>
        <a:schemeClr val="bg1">
          <a:lumMod val="75000"/>
        </a:schemeClr>
      </a:fgClr>
      <a:bgClr>
        <a:schemeClr val="bg1"/>
      </a:bgClr>
    </a:patt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Wykres roczny punktów graczy w Top10 z Quizbota</a:t>
            </a:r>
          </a:p>
        </c:rich>
      </c:tx>
      <c:layout>
        <c:manualLayout>
          <c:xMode val="edge"/>
          <c:yMode val="edge"/>
          <c:x val="0.29289270132624146"/>
          <c:y val="4.201693098221877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545465683119392"/>
          <c:y val="0.21848784320805542"/>
          <c:w val="0.84909166290097915"/>
          <c:h val="0.57142974377491418"/>
        </c:manualLayout>
      </c:layout>
      <c:barChart>
        <c:barDir val="col"/>
        <c:grouping val="clustered"/>
        <c:varyColors val="0"/>
        <c:ser>
          <c:idx val="0"/>
          <c:order val="0"/>
          <c:tx>
            <c:v>łącznie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FB20-4193-8336-AF3C79A4E3B6}"/>
              </c:ext>
            </c:extLst>
          </c:dPt>
          <c:dPt>
            <c:idx val="1"/>
            <c:invertIfNegative val="0"/>
            <c:bubble3D val="0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FB20-4193-8336-AF3C79A4E3B6}"/>
              </c:ext>
            </c:extLst>
          </c:dPt>
          <c:dPt>
            <c:idx val="2"/>
            <c:invertIfNegative val="0"/>
            <c:bubble3D val="0"/>
            <c:spPr>
              <a:solidFill>
                <a:srgbClr val="00206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FB20-4193-8336-AF3C79A4E3B6}"/>
              </c:ext>
            </c:extLst>
          </c:dPt>
          <c:dPt>
            <c:idx val="3"/>
            <c:invertIfNegative val="0"/>
            <c:bubble3D val="0"/>
            <c:spPr>
              <a:solidFill>
                <a:srgbClr val="C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FB20-4193-8336-AF3C79A4E3B6}"/>
              </c:ext>
            </c:extLst>
          </c:dPt>
          <c:dPt>
            <c:idx val="4"/>
            <c:invertIfNegative val="0"/>
            <c:bubble3D val="0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FB20-4193-8336-AF3C79A4E3B6}"/>
              </c:ext>
            </c:extLst>
          </c:dPt>
          <c:dPt>
            <c:idx val="5"/>
            <c:invertIfNegative val="0"/>
            <c:bubble3D val="0"/>
            <c:spPr>
              <a:solidFill>
                <a:srgbClr val="00206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FB20-4193-8336-AF3C79A4E3B6}"/>
              </c:ext>
            </c:extLst>
          </c:dPt>
          <c:dPt>
            <c:idx val="6"/>
            <c:invertIfNegative val="0"/>
            <c:bubble3D val="0"/>
            <c:spPr>
              <a:solidFill>
                <a:srgbClr val="C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FB20-4193-8336-AF3C79A4E3B6}"/>
              </c:ext>
            </c:extLst>
          </c:dPt>
          <c:dPt>
            <c:idx val="7"/>
            <c:invertIfNegative val="0"/>
            <c:bubble3D val="0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FB20-4193-8336-AF3C79A4E3B6}"/>
              </c:ext>
            </c:extLst>
          </c:dPt>
          <c:dPt>
            <c:idx val="8"/>
            <c:invertIfNegative val="0"/>
            <c:bubble3D val="0"/>
            <c:spPr>
              <a:solidFill>
                <a:srgbClr val="00206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FB20-4193-8336-AF3C79A4E3B6}"/>
              </c:ext>
            </c:extLst>
          </c:dPt>
          <c:dPt>
            <c:idx val="9"/>
            <c:invertIfNegative val="0"/>
            <c:bubble3D val="0"/>
            <c:spPr>
              <a:solidFill>
                <a:srgbClr val="C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FB20-4193-8336-AF3C79A4E3B6}"/>
              </c:ext>
            </c:extLst>
          </c:dPt>
          <c:dPt>
            <c:idx val="10"/>
            <c:invertIfNegative val="0"/>
            <c:bubble3D val="0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FB20-4193-8336-AF3C79A4E3B6}"/>
              </c:ext>
            </c:extLst>
          </c:dPt>
          <c:dPt>
            <c:idx val="11"/>
            <c:invertIfNegative val="0"/>
            <c:bubble3D val="0"/>
            <c:spPr>
              <a:solidFill>
                <a:srgbClr val="00206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FB20-4193-8336-AF3C79A4E3B6}"/>
              </c:ext>
            </c:extLst>
          </c:dPt>
          <c:dPt>
            <c:idx val="12"/>
            <c:invertIfNegative val="0"/>
            <c:bubble3D val="0"/>
            <c:spPr>
              <a:solidFill>
                <a:srgbClr val="C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FB20-4193-8336-AF3C79A4E3B6}"/>
              </c:ext>
            </c:extLst>
          </c:dPt>
          <c:dPt>
            <c:idx val="13"/>
            <c:invertIfNegative val="0"/>
            <c:bubble3D val="0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FB20-4193-8336-AF3C79A4E3B6}"/>
              </c:ext>
            </c:extLst>
          </c:dPt>
          <c:dPt>
            <c:idx val="14"/>
            <c:invertIfNegative val="0"/>
            <c:bubble3D val="0"/>
            <c:spPr>
              <a:solidFill>
                <a:srgbClr val="00206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E-FB20-4193-8336-AF3C79A4E3B6}"/>
              </c:ext>
            </c:extLst>
          </c:dPt>
          <c:dPt>
            <c:idx val="15"/>
            <c:invertIfNegative val="0"/>
            <c:bubble3D val="0"/>
            <c:spPr>
              <a:solidFill>
                <a:srgbClr val="C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FB20-4193-8336-AF3C79A4E3B6}"/>
              </c:ext>
            </c:extLst>
          </c:dPt>
          <c:dPt>
            <c:idx val="16"/>
            <c:invertIfNegative val="0"/>
            <c:bubble3D val="0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0-FB20-4193-8336-AF3C79A4E3B6}"/>
              </c:ext>
            </c:extLst>
          </c:dPt>
          <c:dPt>
            <c:idx val="17"/>
            <c:invertIfNegative val="0"/>
            <c:bubble3D val="0"/>
            <c:spPr>
              <a:solidFill>
                <a:srgbClr val="00206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2-54C9-47E0-B2A1-56F6D6EA7CC6}"/>
              </c:ext>
            </c:extLst>
          </c:dPt>
          <c:dPt>
            <c:idx val="18"/>
            <c:invertIfNegative val="0"/>
            <c:bubble3D val="0"/>
            <c:spPr>
              <a:solidFill>
                <a:srgbClr val="C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4-15A0-4934-8DE5-5AE490263337}"/>
              </c:ext>
            </c:extLst>
          </c:dPt>
          <c:dPt>
            <c:idx val="19"/>
            <c:invertIfNegative val="0"/>
            <c:bubble3D val="0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6-F315-49A8-8E79-865F2A3648D0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Small Fonts"/>
                    <a:ea typeface="Small Fonts"/>
                    <a:cs typeface="Small Fonts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roczne!$H$1:$AA$1</c:f>
              <c:numCache>
                <c:formatCode>General</c:formatCode>
                <c:ptCount val="20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  <c:pt idx="19">
                  <c:v>2024</c:v>
                </c:pt>
              </c:numCache>
            </c:numRef>
          </c:cat>
          <c:val>
            <c:numRef>
              <c:f>roczne!$H$4:$AA$4</c:f>
              <c:numCache>
                <c:formatCode>General</c:formatCode>
                <c:ptCount val="20"/>
                <c:pt idx="0">
                  <c:v>83566</c:v>
                </c:pt>
                <c:pt idx="1">
                  <c:v>150200</c:v>
                </c:pt>
                <c:pt idx="2">
                  <c:v>225294</c:v>
                </c:pt>
                <c:pt idx="3">
                  <c:v>318516</c:v>
                </c:pt>
                <c:pt idx="4">
                  <c:v>212934</c:v>
                </c:pt>
                <c:pt idx="5">
                  <c:v>105419</c:v>
                </c:pt>
                <c:pt idx="6">
                  <c:v>105813</c:v>
                </c:pt>
                <c:pt idx="7">
                  <c:v>104539</c:v>
                </c:pt>
                <c:pt idx="8">
                  <c:v>111740</c:v>
                </c:pt>
                <c:pt idx="9">
                  <c:v>128823</c:v>
                </c:pt>
                <c:pt idx="10">
                  <c:v>100959</c:v>
                </c:pt>
                <c:pt idx="11">
                  <c:v>103443</c:v>
                </c:pt>
                <c:pt idx="12">
                  <c:v>189054</c:v>
                </c:pt>
                <c:pt idx="13">
                  <c:v>96534</c:v>
                </c:pt>
                <c:pt idx="14">
                  <c:v>102458</c:v>
                </c:pt>
                <c:pt idx="15">
                  <c:v>166315</c:v>
                </c:pt>
                <c:pt idx="16">
                  <c:v>152111</c:v>
                </c:pt>
                <c:pt idx="17">
                  <c:v>128366</c:v>
                </c:pt>
                <c:pt idx="18">
                  <c:v>67388</c:v>
                </c:pt>
                <c:pt idx="19">
                  <c:v>83659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FB20-4193-8336-AF3C79A4E3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8371680"/>
        <c:axId val="1"/>
      </c:barChart>
      <c:catAx>
        <c:axId val="2483716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Small Fonts"/>
                    <a:ea typeface="Small Fonts"/>
                    <a:cs typeface="Small Fonts"/>
                  </a:defRPr>
                </a:pPr>
                <a:r>
                  <a:rPr lang="pl-PL"/>
                  <a:t>Lata</a:t>
                </a:r>
              </a:p>
            </c:rich>
          </c:tx>
          <c:layout>
            <c:manualLayout>
              <c:xMode val="edge"/>
              <c:yMode val="edge"/>
              <c:x val="0.52909127253133093"/>
              <c:y val="0.8697497319877268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Small Fonts"/>
                <a:ea typeface="Small Fonts"/>
                <a:cs typeface="Small Fonts"/>
              </a:defRPr>
            </a:pPr>
            <a:endParaRPr lang="pl-P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Small Fonts"/>
                    <a:ea typeface="Small Fonts"/>
                    <a:cs typeface="Small Fonts"/>
                  </a:defRPr>
                </a:pPr>
                <a:r>
                  <a:rPr lang="pl-PL"/>
                  <a:t>Punkty</a:t>
                </a:r>
              </a:p>
            </c:rich>
          </c:tx>
          <c:layout>
            <c:manualLayout>
              <c:xMode val="edge"/>
              <c:yMode val="edge"/>
              <c:x val="2.9090924892666563E-2"/>
              <c:y val="0.4369757125429743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Small Fonts"/>
                <a:ea typeface="Small Fonts"/>
                <a:cs typeface="Small Fonts"/>
              </a:defRPr>
            </a:pPr>
            <a:endParaRPr lang="pl-PL"/>
          </a:p>
        </c:txPr>
        <c:crossAx val="24837168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pattFill prst="ltUpDiag">
      <a:fgClr>
        <a:schemeClr val="bg1">
          <a:lumMod val="75000"/>
        </a:schemeClr>
      </a:fgClr>
      <a:bgClr>
        <a:schemeClr val="bg1"/>
      </a:bgClr>
    </a:patt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Wykres roczny punktów ostatnich miejsc w Top10 z Quizbota</a:t>
            </a:r>
          </a:p>
        </c:rich>
      </c:tx>
      <c:layout>
        <c:manualLayout>
          <c:xMode val="edge"/>
          <c:yMode val="edge"/>
          <c:x val="0.24600563174636284"/>
          <c:y val="4.672803223540719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454555623717706"/>
          <c:y val="0.21848784320805542"/>
          <c:w val="0.86000076349499599"/>
          <c:h val="0.57142974377491418"/>
        </c:manualLayout>
      </c:layout>
      <c:barChart>
        <c:barDir val="col"/>
        <c:grouping val="clustered"/>
        <c:varyColors val="0"/>
        <c:ser>
          <c:idx val="0"/>
          <c:order val="0"/>
          <c:tx>
            <c:v>łącznie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A000-4EE1-9726-19308AB5930A}"/>
              </c:ext>
            </c:extLst>
          </c:dPt>
          <c:dPt>
            <c:idx val="1"/>
            <c:invertIfNegative val="0"/>
            <c:bubble3D val="0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A000-4EE1-9726-19308AB5930A}"/>
              </c:ext>
            </c:extLst>
          </c:dPt>
          <c:dPt>
            <c:idx val="2"/>
            <c:invertIfNegative val="0"/>
            <c:bubble3D val="0"/>
            <c:spPr>
              <a:solidFill>
                <a:srgbClr val="00206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A000-4EE1-9726-19308AB5930A}"/>
              </c:ext>
            </c:extLst>
          </c:dPt>
          <c:dPt>
            <c:idx val="3"/>
            <c:invertIfNegative val="0"/>
            <c:bubble3D val="0"/>
            <c:spPr>
              <a:solidFill>
                <a:srgbClr val="C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A000-4EE1-9726-19308AB5930A}"/>
              </c:ext>
            </c:extLst>
          </c:dPt>
          <c:dPt>
            <c:idx val="4"/>
            <c:invertIfNegative val="0"/>
            <c:bubble3D val="0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A000-4EE1-9726-19308AB5930A}"/>
              </c:ext>
            </c:extLst>
          </c:dPt>
          <c:dPt>
            <c:idx val="5"/>
            <c:invertIfNegative val="0"/>
            <c:bubble3D val="0"/>
            <c:spPr>
              <a:solidFill>
                <a:srgbClr val="00206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A000-4EE1-9726-19308AB5930A}"/>
              </c:ext>
            </c:extLst>
          </c:dPt>
          <c:dPt>
            <c:idx val="6"/>
            <c:invertIfNegative val="0"/>
            <c:bubble3D val="0"/>
            <c:spPr>
              <a:solidFill>
                <a:srgbClr val="C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A000-4EE1-9726-19308AB5930A}"/>
              </c:ext>
            </c:extLst>
          </c:dPt>
          <c:dPt>
            <c:idx val="7"/>
            <c:invertIfNegative val="0"/>
            <c:bubble3D val="0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A000-4EE1-9726-19308AB5930A}"/>
              </c:ext>
            </c:extLst>
          </c:dPt>
          <c:dPt>
            <c:idx val="8"/>
            <c:invertIfNegative val="0"/>
            <c:bubble3D val="0"/>
            <c:spPr>
              <a:solidFill>
                <a:srgbClr val="00206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A000-4EE1-9726-19308AB5930A}"/>
              </c:ext>
            </c:extLst>
          </c:dPt>
          <c:dPt>
            <c:idx val="9"/>
            <c:invertIfNegative val="0"/>
            <c:bubble3D val="0"/>
            <c:spPr>
              <a:solidFill>
                <a:srgbClr val="C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A000-4EE1-9726-19308AB5930A}"/>
              </c:ext>
            </c:extLst>
          </c:dPt>
          <c:dPt>
            <c:idx val="10"/>
            <c:invertIfNegative val="0"/>
            <c:bubble3D val="0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A000-4EE1-9726-19308AB5930A}"/>
              </c:ext>
            </c:extLst>
          </c:dPt>
          <c:dPt>
            <c:idx val="11"/>
            <c:invertIfNegative val="0"/>
            <c:bubble3D val="0"/>
            <c:spPr>
              <a:solidFill>
                <a:srgbClr val="00206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A000-4EE1-9726-19308AB5930A}"/>
              </c:ext>
            </c:extLst>
          </c:dPt>
          <c:dPt>
            <c:idx val="12"/>
            <c:invertIfNegative val="0"/>
            <c:bubble3D val="0"/>
            <c:spPr>
              <a:solidFill>
                <a:srgbClr val="C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A000-4EE1-9726-19308AB5930A}"/>
              </c:ext>
            </c:extLst>
          </c:dPt>
          <c:dPt>
            <c:idx val="13"/>
            <c:invertIfNegative val="0"/>
            <c:bubble3D val="0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A000-4EE1-9726-19308AB5930A}"/>
              </c:ext>
            </c:extLst>
          </c:dPt>
          <c:dPt>
            <c:idx val="14"/>
            <c:invertIfNegative val="0"/>
            <c:bubble3D val="0"/>
            <c:spPr>
              <a:solidFill>
                <a:srgbClr val="00206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E-A000-4EE1-9726-19308AB5930A}"/>
              </c:ext>
            </c:extLst>
          </c:dPt>
          <c:dPt>
            <c:idx val="15"/>
            <c:invertIfNegative val="0"/>
            <c:bubble3D val="0"/>
            <c:spPr>
              <a:solidFill>
                <a:srgbClr val="C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A000-4EE1-9726-19308AB5930A}"/>
              </c:ext>
            </c:extLst>
          </c:dPt>
          <c:dPt>
            <c:idx val="16"/>
            <c:invertIfNegative val="0"/>
            <c:bubble3D val="0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0-A000-4EE1-9726-19308AB5930A}"/>
              </c:ext>
            </c:extLst>
          </c:dPt>
          <c:dPt>
            <c:idx val="17"/>
            <c:invertIfNegative val="0"/>
            <c:bubble3D val="0"/>
            <c:spPr>
              <a:solidFill>
                <a:srgbClr val="00206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2-E17E-4C81-937B-95F0924270CD}"/>
              </c:ext>
            </c:extLst>
          </c:dPt>
          <c:dPt>
            <c:idx val="18"/>
            <c:invertIfNegative val="0"/>
            <c:bubble3D val="0"/>
            <c:spPr>
              <a:solidFill>
                <a:srgbClr val="C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4-02FA-4677-84D4-5A88D964F9FF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Small Fonts"/>
                    <a:ea typeface="Small Fonts"/>
                    <a:cs typeface="Small Fonts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roczne!$H$1:$AA$1</c:f>
              <c:numCache>
                <c:formatCode>General</c:formatCode>
                <c:ptCount val="20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  <c:pt idx="19">
                  <c:v>2024</c:v>
                </c:pt>
              </c:numCache>
            </c:numRef>
          </c:cat>
          <c:val>
            <c:numRef>
              <c:f>roczne!$H$3:$AA$3</c:f>
              <c:numCache>
                <c:formatCode>General</c:formatCode>
                <c:ptCount val="20"/>
                <c:pt idx="0">
                  <c:v>3363</c:v>
                </c:pt>
                <c:pt idx="1">
                  <c:v>8134</c:v>
                </c:pt>
                <c:pt idx="2">
                  <c:v>12441</c:v>
                </c:pt>
                <c:pt idx="3">
                  <c:v>16618</c:v>
                </c:pt>
                <c:pt idx="4">
                  <c:v>10170</c:v>
                </c:pt>
                <c:pt idx="5">
                  <c:v>2775</c:v>
                </c:pt>
                <c:pt idx="6">
                  <c:v>2627</c:v>
                </c:pt>
                <c:pt idx="7">
                  <c:v>3418</c:v>
                </c:pt>
                <c:pt idx="8">
                  <c:v>2896</c:v>
                </c:pt>
                <c:pt idx="9">
                  <c:v>3255</c:v>
                </c:pt>
                <c:pt idx="10">
                  <c:v>2357</c:v>
                </c:pt>
                <c:pt idx="11">
                  <c:v>2180</c:v>
                </c:pt>
                <c:pt idx="12">
                  <c:v>4303</c:v>
                </c:pt>
                <c:pt idx="13">
                  <c:v>2225</c:v>
                </c:pt>
                <c:pt idx="14">
                  <c:v>1550</c:v>
                </c:pt>
                <c:pt idx="15">
                  <c:v>786</c:v>
                </c:pt>
                <c:pt idx="16">
                  <c:v>955</c:v>
                </c:pt>
                <c:pt idx="17">
                  <c:v>922</c:v>
                </c:pt>
                <c:pt idx="18">
                  <c:v>131</c:v>
                </c:pt>
                <c:pt idx="19">
                  <c:v>183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A000-4EE1-9726-19308AB593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8372080"/>
        <c:axId val="1"/>
      </c:barChart>
      <c:catAx>
        <c:axId val="2483720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Small Fonts"/>
                    <a:ea typeface="Small Fonts"/>
                    <a:cs typeface="Small Fonts"/>
                  </a:defRPr>
                </a:pPr>
                <a:r>
                  <a:rPr lang="pl-PL"/>
                  <a:t>Lata</a:t>
                </a:r>
              </a:p>
            </c:rich>
          </c:tx>
          <c:layout>
            <c:manualLayout>
              <c:xMode val="edge"/>
              <c:yMode val="edge"/>
              <c:x val="0.52363682188733029"/>
              <c:y val="0.869749362315626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Small Fonts"/>
                <a:ea typeface="Small Fonts"/>
                <a:cs typeface="Small Fonts"/>
              </a:defRPr>
            </a:pPr>
            <a:endParaRPr lang="pl-P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Small Fonts"/>
                    <a:ea typeface="Small Fonts"/>
                    <a:cs typeface="Small Fonts"/>
                  </a:defRPr>
                </a:pPr>
                <a:r>
                  <a:rPr lang="pl-PL"/>
                  <a:t>Punkty</a:t>
                </a:r>
              </a:p>
            </c:rich>
          </c:tx>
          <c:layout>
            <c:manualLayout>
              <c:xMode val="edge"/>
              <c:yMode val="edge"/>
              <c:x val="2.9090924892666563E-2"/>
              <c:y val="0.4369757125429743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Small Fonts"/>
                <a:ea typeface="Small Fonts"/>
                <a:cs typeface="Small Fonts"/>
              </a:defRPr>
            </a:pPr>
            <a:endParaRPr lang="pl-PL"/>
          </a:p>
        </c:txPr>
        <c:crossAx val="24837208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pattFill prst="ltUpDiag">
      <a:fgClr>
        <a:schemeClr val="bg1">
          <a:lumMod val="75000"/>
        </a:schemeClr>
      </a:fgClr>
      <a:bgClr>
        <a:schemeClr val="bg1"/>
      </a:bgClr>
    </a:patt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8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Wykres roczny punktów </a:t>
            </a:r>
            <a:r>
              <a:rPr lang="pl-PL" sz="800" b="1" i="0" u="none" strike="noStrike" baseline="0">
                <a:solidFill>
                  <a:srgbClr val="FF0000"/>
                </a:solidFill>
                <a:latin typeface="Arial"/>
                <a:cs typeface="Arial"/>
              </a:rPr>
              <a:t>wszystkich</a:t>
            </a:r>
            <a:r>
              <a:rPr lang="pl-PL" sz="8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graczy,</a:t>
            </a:r>
            <a:r>
              <a:rPr lang="pl-PL" sz="800" b="1" i="0" u="none" strike="noStrike" baseline="0">
                <a:solidFill>
                  <a:srgbClr val="FF0000"/>
                </a:solidFill>
                <a:latin typeface="Arial"/>
                <a:cs typeface="Arial"/>
              </a:rPr>
              <a:t> </a:t>
            </a:r>
            <a:r>
              <a:rPr lang="pl-PL" sz="800" b="1" i="0" u="none" strike="noStrike" baseline="0">
                <a:solidFill>
                  <a:srgbClr val="0000FF"/>
                </a:solidFill>
                <a:latin typeface="Arial"/>
                <a:cs typeface="Arial"/>
              </a:rPr>
              <a:t>Top10</a:t>
            </a:r>
            <a:r>
              <a:rPr lang="pl-PL" sz="8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,</a:t>
            </a:r>
            <a:r>
              <a:rPr lang="pl-PL" sz="800" b="1" i="0" u="none" strike="noStrike" baseline="0">
                <a:solidFill>
                  <a:srgbClr val="FF0000"/>
                </a:solidFill>
                <a:latin typeface="Arial"/>
                <a:cs typeface="Arial"/>
              </a:rPr>
              <a:t> </a:t>
            </a:r>
            <a:r>
              <a:rPr lang="pl-PL" sz="800" b="1" i="0" u="none" strike="noStrike" baseline="0">
                <a:solidFill>
                  <a:srgbClr val="008000"/>
                </a:solidFill>
                <a:latin typeface="Arial"/>
                <a:cs typeface="Arial"/>
              </a:rPr>
              <a:t>zwycięzcy</a:t>
            </a:r>
            <a:r>
              <a:rPr lang="pl-PL" sz="8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i </a:t>
            </a:r>
            <a:r>
              <a:rPr lang="pl-PL" sz="800" b="1" i="0" u="none" strike="noStrike" baseline="0">
                <a:solidFill>
                  <a:srgbClr val="808080"/>
                </a:solidFill>
                <a:latin typeface="Arial"/>
                <a:cs typeface="Arial"/>
              </a:rPr>
              <a:t>ostatniego</a:t>
            </a:r>
            <a:r>
              <a:rPr lang="pl-PL" sz="8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z Quizbota</a:t>
            </a:r>
          </a:p>
        </c:rich>
      </c:tx>
      <c:layout>
        <c:manualLayout>
          <c:xMode val="edge"/>
          <c:yMode val="edge"/>
          <c:x val="0.13541688346225444"/>
          <c:y val="3.676462977339099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152798381887447"/>
          <c:y val="0.25367647058823528"/>
          <c:w val="0.85416811484123201"/>
          <c:h val="0.5625"/>
        </c:manualLayout>
      </c:layout>
      <c:lineChart>
        <c:grouping val="standard"/>
        <c:varyColors val="0"/>
        <c:ser>
          <c:idx val="3"/>
          <c:order val="0"/>
          <c:tx>
            <c:v>Gracze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FFCC99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roczne!$H$1:$AA$1</c:f>
              <c:numCache>
                <c:formatCode>General</c:formatCode>
                <c:ptCount val="20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  <c:pt idx="19">
                  <c:v>2024</c:v>
                </c:pt>
              </c:numCache>
            </c:numRef>
          </c:cat>
          <c:val>
            <c:numRef>
              <c:f>roczne!$H$5:$AA$5</c:f>
              <c:numCache>
                <c:formatCode>General</c:formatCode>
                <c:ptCount val="20"/>
                <c:pt idx="0">
                  <c:v>90818</c:v>
                </c:pt>
                <c:pt idx="1">
                  <c:v>243227</c:v>
                </c:pt>
                <c:pt idx="2">
                  <c:v>412991</c:v>
                </c:pt>
                <c:pt idx="3">
                  <c:v>505830</c:v>
                </c:pt>
                <c:pt idx="4">
                  <c:v>314707</c:v>
                </c:pt>
                <c:pt idx="5">
                  <c:v>127882</c:v>
                </c:pt>
                <c:pt idx="6">
                  <c:v>126486</c:v>
                </c:pt>
                <c:pt idx="7">
                  <c:v>126674</c:v>
                </c:pt>
                <c:pt idx="8">
                  <c:v>129294</c:v>
                </c:pt>
                <c:pt idx="9">
                  <c:v>146627</c:v>
                </c:pt>
                <c:pt idx="10">
                  <c:v>111487</c:v>
                </c:pt>
                <c:pt idx="11">
                  <c:v>114571</c:v>
                </c:pt>
                <c:pt idx="12">
                  <c:v>217503</c:v>
                </c:pt>
                <c:pt idx="13">
                  <c:v>108380</c:v>
                </c:pt>
                <c:pt idx="14">
                  <c:v>109421</c:v>
                </c:pt>
                <c:pt idx="15">
                  <c:v>169780</c:v>
                </c:pt>
                <c:pt idx="16">
                  <c:v>155209</c:v>
                </c:pt>
                <c:pt idx="17">
                  <c:v>130817</c:v>
                </c:pt>
                <c:pt idx="18">
                  <c:v>67804</c:v>
                </c:pt>
                <c:pt idx="19">
                  <c:v>84232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69C-44A8-AFD2-0F499A063C09}"/>
            </c:ext>
          </c:extLst>
        </c:ser>
        <c:ser>
          <c:idx val="0"/>
          <c:order val="1"/>
          <c:tx>
            <c:v>Top10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CCFF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roczne!$H$1:$AA$1</c:f>
              <c:numCache>
                <c:formatCode>General</c:formatCode>
                <c:ptCount val="20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  <c:pt idx="19">
                  <c:v>2024</c:v>
                </c:pt>
              </c:numCache>
            </c:numRef>
          </c:cat>
          <c:val>
            <c:numRef>
              <c:f>roczne!$H$4:$AA$4</c:f>
              <c:numCache>
                <c:formatCode>General</c:formatCode>
                <c:ptCount val="20"/>
                <c:pt idx="0">
                  <c:v>83566</c:v>
                </c:pt>
                <c:pt idx="1">
                  <c:v>150200</c:v>
                </c:pt>
                <c:pt idx="2">
                  <c:v>225294</c:v>
                </c:pt>
                <c:pt idx="3">
                  <c:v>318516</c:v>
                </c:pt>
                <c:pt idx="4">
                  <c:v>212934</c:v>
                </c:pt>
                <c:pt idx="5">
                  <c:v>105419</c:v>
                </c:pt>
                <c:pt idx="6">
                  <c:v>105813</c:v>
                </c:pt>
                <c:pt idx="7">
                  <c:v>104539</c:v>
                </c:pt>
                <c:pt idx="8">
                  <c:v>111740</c:v>
                </c:pt>
                <c:pt idx="9">
                  <c:v>128823</c:v>
                </c:pt>
                <c:pt idx="10">
                  <c:v>100959</c:v>
                </c:pt>
                <c:pt idx="11">
                  <c:v>103443</c:v>
                </c:pt>
                <c:pt idx="12">
                  <c:v>189054</c:v>
                </c:pt>
                <c:pt idx="13">
                  <c:v>96534</c:v>
                </c:pt>
                <c:pt idx="14">
                  <c:v>102458</c:v>
                </c:pt>
                <c:pt idx="15">
                  <c:v>166315</c:v>
                </c:pt>
                <c:pt idx="16">
                  <c:v>152111</c:v>
                </c:pt>
                <c:pt idx="17">
                  <c:v>128366</c:v>
                </c:pt>
                <c:pt idx="18">
                  <c:v>67388</c:v>
                </c:pt>
                <c:pt idx="19">
                  <c:v>83659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69C-44A8-AFD2-0F499A063C09}"/>
            </c:ext>
          </c:extLst>
        </c:ser>
        <c:ser>
          <c:idx val="1"/>
          <c:order val="2"/>
          <c:tx>
            <c:v>Zwycięzcy</c:v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CCFFCC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numRef>
              <c:f>roczne!$H$1:$AA$1</c:f>
              <c:numCache>
                <c:formatCode>General</c:formatCode>
                <c:ptCount val="20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  <c:pt idx="19">
                  <c:v>2024</c:v>
                </c:pt>
              </c:numCache>
            </c:numRef>
          </c:cat>
          <c:val>
            <c:numRef>
              <c:f>roczne!$H$2:$AA$2</c:f>
              <c:numCache>
                <c:formatCode>General</c:formatCode>
                <c:ptCount val="20"/>
                <c:pt idx="0">
                  <c:v>18117</c:v>
                </c:pt>
                <c:pt idx="1">
                  <c:v>29182</c:v>
                </c:pt>
                <c:pt idx="2">
                  <c:v>43213</c:v>
                </c:pt>
                <c:pt idx="3">
                  <c:v>67756</c:v>
                </c:pt>
                <c:pt idx="4">
                  <c:v>39820</c:v>
                </c:pt>
                <c:pt idx="5">
                  <c:v>29951</c:v>
                </c:pt>
                <c:pt idx="6">
                  <c:v>35689</c:v>
                </c:pt>
                <c:pt idx="7">
                  <c:v>27412</c:v>
                </c:pt>
                <c:pt idx="8">
                  <c:v>31748</c:v>
                </c:pt>
                <c:pt idx="9">
                  <c:v>35880</c:v>
                </c:pt>
                <c:pt idx="10">
                  <c:v>30191</c:v>
                </c:pt>
                <c:pt idx="11">
                  <c:v>38088</c:v>
                </c:pt>
                <c:pt idx="12">
                  <c:v>56080</c:v>
                </c:pt>
                <c:pt idx="13">
                  <c:v>45340</c:v>
                </c:pt>
                <c:pt idx="14">
                  <c:v>55424</c:v>
                </c:pt>
                <c:pt idx="15">
                  <c:v>80719</c:v>
                </c:pt>
                <c:pt idx="16">
                  <c:v>75685</c:v>
                </c:pt>
                <c:pt idx="17">
                  <c:v>59282</c:v>
                </c:pt>
                <c:pt idx="18">
                  <c:v>43043</c:v>
                </c:pt>
                <c:pt idx="19">
                  <c:v>49161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69C-44A8-AFD2-0F499A063C09}"/>
            </c:ext>
          </c:extLst>
        </c:ser>
        <c:ser>
          <c:idx val="2"/>
          <c:order val="3"/>
          <c:tx>
            <c:v>Ostatni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C0C0C0"/>
              </a:solidFill>
              <a:ln>
                <a:solidFill>
                  <a:srgbClr val="808080"/>
                </a:solidFill>
                <a:prstDash val="solid"/>
              </a:ln>
            </c:spPr>
          </c:marker>
          <c:cat>
            <c:numRef>
              <c:f>roczne!$H$1:$AA$1</c:f>
              <c:numCache>
                <c:formatCode>General</c:formatCode>
                <c:ptCount val="20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  <c:pt idx="19">
                  <c:v>2024</c:v>
                </c:pt>
              </c:numCache>
            </c:numRef>
          </c:cat>
          <c:val>
            <c:numRef>
              <c:f>roczne!$H$3:$AA$3</c:f>
              <c:numCache>
                <c:formatCode>General</c:formatCode>
                <c:ptCount val="20"/>
                <c:pt idx="0">
                  <c:v>3363</c:v>
                </c:pt>
                <c:pt idx="1">
                  <c:v>8134</c:v>
                </c:pt>
                <c:pt idx="2">
                  <c:v>12441</c:v>
                </c:pt>
                <c:pt idx="3">
                  <c:v>16618</c:v>
                </c:pt>
                <c:pt idx="4">
                  <c:v>10170</c:v>
                </c:pt>
                <c:pt idx="5">
                  <c:v>2775</c:v>
                </c:pt>
                <c:pt idx="6">
                  <c:v>2627</c:v>
                </c:pt>
                <c:pt idx="7">
                  <c:v>3418</c:v>
                </c:pt>
                <c:pt idx="8">
                  <c:v>2896</c:v>
                </c:pt>
                <c:pt idx="9">
                  <c:v>3255</c:v>
                </c:pt>
                <c:pt idx="10">
                  <c:v>2357</c:v>
                </c:pt>
                <c:pt idx="11">
                  <c:v>2180</c:v>
                </c:pt>
                <c:pt idx="12">
                  <c:v>4303</c:v>
                </c:pt>
                <c:pt idx="13">
                  <c:v>2225</c:v>
                </c:pt>
                <c:pt idx="14">
                  <c:v>1550</c:v>
                </c:pt>
                <c:pt idx="15">
                  <c:v>786</c:v>
                </c:pt>
                <c:pt idx="16">
                  <c:v>955</c:v>
                </c:pt>
                <c:pt idx="17">
                  <c:v>922</c:v>
                </c:pt>
                <c:pt idx="18">
                  <c:v>131</c:v>
                </c:pt>
                <c:pt idx="19">
                  <c:v>183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69C-44A8-AFD2-0F499A063C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8372480"/>
        <c:axId val="1"/>
      </c:lineChart>
      <c:catAx>
        <c:axId val="2483724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Small Fonts"/>
                    <a:ea typeface="Small Fonts"/>
                    <a:cs typeface="Small Fonts"/>
                  </a:defRPr>
                </a:pPr>
                <a:r>
                  <a:rPr lang="pl-PL"/>
                  <a:t>Lata</a:t>
                </a:r>
              </a:p>
            </c:rich>
          </c:tx>
          <c:layout>
            <c:manualLayout>
              <c:xMode val="edge"/>
              <c:yMode val="edge"/>
              <c:x val="0.5295149560049488"/>
              <c:y val="0.886029351964807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6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Small Fonts"/>
                <a:ea typeface="Small Fonts"/>
                <a:cs typeface="Small Fonts"/>
              </a:defRPr>
            </a:pPr>
            <a:endParaRPr lang="pl-P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Small Fonts"/>
                    <a:ea typeface="Small Fonts"/>
                    <a:cs typeface="Small Fonts"/>
                  </a:defRPr>
                </a:pPr>
                <a:r>
                  <a:rPr lang="pl-PL"/>
                  <a:t>Punkty</a:t>
                </a:r>
              </a:p>
            </c:rich>
          </c:tx>
          <c:layout>
            <c:manualLayout>
              <c:xMode val="edge"/>
              <c:yMode val="edge"/>
              <c:x val="2.7777739236339954E-2"/>
              <c:y val="0.4742645373553657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Small Fonts"/>
                <a:ea typeface="Small Fonts"/>
                <a:cs typeface="Small Fonts"/>
              </a:defRPr>
            </a:pPr>
            <a:endParaRPr lang="pl-PL"/>
          </a:p>
        </c:txPr>
        <c:crossAx val="248372480"/>
        <c:crosses val="autoZero"/>
        <c:crossBetween val="between"/>
      </c:valAx>
      <c:spPr>
        <a:solidFill>
          <a:srgbClr val="C0C0C0"/>
        </a:solidFill>
        <a:ln w="12700">
          <a:solidFill>
            <a:srgbClr val="C0C0C0"/>
          </a:solidFill>
          <a:prstDash val="solid"/>
        </a:ln>
      </c:spPr>
    </c:plotArea>
    <c:plotVisOnly val="1"/>
    <c:dispBlanksAs val="gap"/>
    <c:showDLblsOverMax val="0"/>
  </c:chart>
  <c:spPr>
    <a:pattFill prst="ltUpDiag">
      <a:fgClr>
        <a:schemeClr val="bg1">
          <a:lumMod val="75000"/>
        </a:schemeClr>
      </a:fgClr>
      <a:bgClr>
        <a:schemeClr val="bg1"/>
      </a:bgClr>
    </a:patt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8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Roczne wyniki graczy z Quizbota - całe </a:t>
            </a:r>
            <a:r>
              <a:rPr lang="pl-PL" sz="800" b="1" i="0" u="none" strike="noStrike" baseline="0">
                <a:solidFill>
                  <a:srgbClr val="0000FF"/>
                </a:solidFill>
                <a:latin typeface="Arial"/>
                <a:cs typeface="Arial"/>
              </a:rPr>
              <a:t>Top10 </a:t>
            </a:r>
            <a:r>
              <a:rPr lang="pl-PL" sz="8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i </a:t>
            </a:r>
            <a:r>
              <a:rPr lang="pl-PL" sz="800" b="1" i="0" u="none" strike="noStrike" baseline="0">
                <a:solidFill>
                  <a:srgbClr val="008000"/>
                </a:solidFill>
                <a:latin typeface="Arial"/>
                <a:cs typeface="Arial"/>
              </a:rPr>
              <a:t>Zwycięzca</a:t>
            </a:r>
          </a:p>
        </c:rich>
      </c:tx>
      <c:layout>
        <c:manualLayout>
          <c:xMode val="edge"/>
          <c:yMode val="edge"/>
          <c:x val="0.292539447274973"/>
          <c:y val="3.676469769900670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111129949154237"/>
          <c:y val="0.19852941176470587"/>
          <c:w val="0.86458479916856412"/>
          <c:h val="0.61764705882352944"/>
        </c:manualLayout>
      </c:layout>
      <c:lineChart>
        <c:grouping val="standard"/>
        <c:varyColors val="0"/>
        <c:ser>
          <c:idx val="0"/>
          <c:order val="0"/>
          <c:tx>
            <c:v>Top10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CCFF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roczne!$H$1:$AA$1</c:f>
              <c:numCache>
                <c:formatCode>General</c:formatCode>
                <c:ptCount val="20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  <c:pt idx="19">
                  <c:v>2024</c:v>
                </c:pt>
              </c:numCache>
            </c:numRef>
          </c:cat>
          <c:val>
            <c:numRef>
              <c:f>roczne!$H$11:$AA$11</c:f>
              <c:numCache>
                <c:formatCode>General</c:formatCode>
                <c:ptCount val="20"/>
                <c:pt idx="0">
                  <c:v>53614</c:v>
                </c:pt>
                <c:pt idx="1">
                  <c:v>76379</c:v>
                </c:pt>
                <c:pt idx="2">
                  <c:v>153670</c:v>
                </c:pt>
                <c:pt idx="3">
                  <c:v>247144</c:v>
                </c:pt>
                <c:pt idx="4">
                  <c:v>138811</c:v>
                </c:pt>
                <c:pt idx="5">
                  <c:v>79617</c:v>
                </c:pt>
                <c:pt idx="6">
                  <c:v>82165</c:v>
                </c:pt>
                <c:pt idx="7">
                  <c:v>84521</c:v>
                </c:pt>
                <c:pt idx="8">
                  <c:v>90313</c:v>
                </c:pt>
                <c:pt idx="9">
                  <c:v>101183</c:v>
                </c:pt>
                <c:pt idx="10">
                  <c:v>87971</c:v>
                </c:pt>
                <c:pt idx="11">
                  <c:v>91120</c:v>
                </c:pt>
                <c:pt idx="12">
                  <c:v>168576</c:v>
                </c:pt>
                <c:pt idx="13">
                  <c:v>84310</c:v>
                </c:pt>
                <c:pt idx="14">
                  <c:v>88591</c:v>
                </c:pt>
                <c:pt idx="15">
                  <c:v>159569</c:v>
                </c:pt>
                <c:pt idx="16">
                  <c:v>143934</c:v>
                </c:pt>
                <c:pt idx="17">
                  <c:v>124247</c:v>
                </c:pt>
                <c:pt idx="18">
                  <c:v>66177</c:v>
                </c:pt>
                <c:pt idx="19">
                  <c:v>82337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596-4481-AFD2-DA23BB2CDC33}"/>
            </c:ext>
          </c:extLst>
        </c:ser>
        <c:ser>
          <c:idx val="1"/>
          <c:order val="1"/>
          <c:tx>
            <c:v>Zwycięzca</c:v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CCFFCC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dPt>
            <c:idx val="120"/>
            <c:bubble3D val="0"/>
            <c:extLst>
              <c:ext xmlns:c16="http://schemas.microsoft.com/office/drawing/2014/chart" uri="{C3380CC4-5D6E-409C-BE32-E72D297353CC}">
                <c16:uniqueId val="{00000002-1596-4481-AFD2-DA23BB2CDC33}"/>
              </c:ext>
            </c:extLst>
          </c:dPt>
          <c:cat>
            <c:numRef>
              <c:f>roczne!$H$1:$AA$1</c:f>
              <c:numCache>
                <c:formatCode>General</c:formatCode>
                <c:ptCount val="20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  <c:pt idx="19">
                  <c:v>2024</c:v>
                </c:pt>
              </c:numCache>
            </c:numRef>
          </c:cat>
          <c:val>
            <c:numRef>
              <c:f>roczne!$H$9:$AA$9</c:f>
              <c:numCache>
                <c:formatCode>General</c:formatCode>
                <c:ptCount val="20"/>
                <c:pt idx="0">
                  <c:v>8222</c:v>
                </c:pt>
                <c:pt idx="1">
                  <c:v>11598</c:v>
                </c:pt>
                <c:pt idx="2">
                  <c:v>36752</c:v>
                </c:pt>
                <c:pt idx="3">
                  <c:v>39585</c:v>
                </c:pt>
                <c:pt idx="4">
                  <c:v>22091</c:v>
                </c:pt>
                <c:pt idx="5">
                  <c:v>26130</c:v>
                </c:pt>
                <c:pt idx="6">
                  <c:v>23800</c:v>
                </c:pt>
                <c:pt idx="7">
                  <c:v>25477</c:v>
                </c:pt>
                <c:pt idx="8">
                  <c:v>18096</c:v>
                </c:pt>
                <c:pt idx="9">
                  <c:v>23366</c:v>
                </c:pt>
                <c:pt idx="10">
                  <c:v>30191</c:v>
                </c:pt>
                <c:pt idx="11">
                  <c:v>34861</c:v>
                </c:pt>
                <c:pt idx="12">
                  <c:v>41411</c:v>
                </c:pt>
                <c:pt idx="13">
                  <c:v>41000</c:v>
                </c:pt>
                <c:pt idx="14">
                  <c:v>55424</c:v>
                </c:pt>
                <c:pt idx="15">
                  <c:v>73952</c:v>
                </c:pt>
                <c:pt idx="16">
                  <c:v>75685</c:v>
                </c:pt>
                <c:pt idx="17">
                  <c:v>56658</c:v>
                </c:pt>
                <c:pt idx="18">
                  <c:v>43043</c:v>
                </c:pt>
                <c:pt idx="19">
                  <c:v>49161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596-4481-AFD2-DA23BB2CDC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1236880"/>
        <c:axId val="1"/>
      </c:lineChart>
      <c:catAx>
        <c:axId val="2512368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Small Fonts"/>
                    <a:ea typeface="Small Fonts"/>
                    <a:cs typeface="Small Fonts"/>
                  </a:defRPr>
                </a:pPr>
                <a:r>
                  <a:rPr lang="pl-PL"/>
                  <a:t>Lata</a:t>
                </a:r>
              </a:p>
            </c:rich>
          </c:tx>
          <c:layout>
            <c:manualLayout>
              <c:xMode val="edge"/>
              <c:yMode val="edge"/>
              <c:x val="0.52430646904431066"/>
              <c:y val="0.8860295113287518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6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Small Fonts"/>
                <a:ea typeface="Small Fonts"/>
                <a:cs typeface="Small Fonts"/>
              </a:defRPr>
            </a:pPr>
            <a:endParaRPr lang="pl-P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Small Fonts"/>
                    <a:ea typeface="Small Fonts"/>
                    <a:cs typeface="Small Fonts"/>
                  </a:defRPr>
                </a:pPr>
                <a:r>
                  <a:rPr lang="pl-PL"/>
                  <a:t>Punkty</a:t>
                </a:r>
              </a:p>
            </c:rich>
          </c:tx>
          <c:layout>
            <c:manualLayout>
              <c:xMode val="edge"/>
              <c:yMode val="edge"/>
              <c:x val="2.7777829241932995E-2"/>
              <c:y val="0.4485295345148994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Small Fonts"/>
                <a:ea typeface="Small Fonts"/>
                <a:cs typeface="Small Fonts"/>
              </a:defRPr>
            </a:pPr>
            <a:endParaRPr lang="pl-PL"/>
          </a:p>
        </c:txPr>
        <c:crossAx val="251236880"/>
        <c:crosses val="autoZero"/>
        <c:crossBetween val="between"/>
      </c:valAx>
      <c:spPr>
        <a:solidFill>
          <a:srgbClr val="C0C0C0"/>
        </a:solidFill>
        <a:ln w="12700">
          <a:solidFill>
            <a:srgbClr val="C0C0C0"/>
          </a:solidFill>
          <a:prstDash val="solid"/>
        </a:ln>
      </c:spPr>
    </c:plotArea>
    <c:plotVisOnly val="1"/>
    <c:dispBlanksAs val="gap"/>
    <c:showDLblsOverMax val="0"/>
  </c:chart>
  <c:spPr>
    <a:pattFill prst="ltUpDiag">
      <a:fgClr>
        <a:schemeClr val="bg1">
          <a:lumMod val="75000"/>
        </a:schemeClr>
      </a:fgClr>
      <a:bgClr>
        <a:schemeClr val="bg1"/>
      </a:bgClr>
    </a:patt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horizontalDpi="360" verticalDpi="36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Rodzaje premier quizowych</a:t>
            </a:r>
          </a:p>
        </c:rich>
      </c:tx>
      <c:layout>
        <c:manualLayout>
          <c:xMode val="edge"/>
          <c:yMode val="edge"/>
          <c:x val="0.34529998728132549"/>
          <c:y val="5.4424918739462196E-2"/>
        </c:manualLayout>
      </c:layout>
      <c:overlay val="0"/>
      <c:spPr>
        <a:noFill/>
        <a:ln w="25400">
          <a:noFill/>
        </a:ln>
      </c:spPr>
    </c:title>
    <c:autoTitleDeleted val="0"/>
    <c:view3D>
      <c:rotX val="60"/>
      <c:rotY val="29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3854252762483628"/>
          <c:y val="0.27941176470588236"/>
          <c:w val="0.32552166117772718"/>
          <c:h val="0.43382352941176472"/>
        </c:manualLayout>
      </c:layout>
      <c:pie3DChart>
        <c:varyColors val="1"/>
        <c:ser>
          <c:idx val="0"/>
          <c:order val="0"/>
          <c:tx>
            <c:strRef>
              <c:f>różne!$B$17</c:f>
              <c:strCache>
                <c:ptCount val="1"/>
                <c:pt idx="0">
                  <c:v>Liczba</c:v>
                </c:pt>
              </c:strCache>
            </c:strRef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960C-4B91-9325-63FD708C74D6}"/>
              </c:ext>
            </c:extLst>
          </c:dPt>
          <c:dPt>
            <c:idx val="1"/>
            <c:bubble3D val="0"/>
            <c:spPr>
              <a:solidFill>
                <a:srgbClr val="3366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960C-4B91-9325-63FD708C74D6}"/>
              </c:ext>
            </c:extLst>
          </c:dPt>
          <c:dPt>
            <c:idx val="2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960C-4B91-9325-63FD708C74D6}"/>
              </c:ext>
            </c:extLst>
          </c:dPt>
          <c:dPt>
            <c:idx val="3"/>
            <c:bubble3D val="0"/>
            <c:spPr>
              <a:solidFill>
                <a:srgbClr val="99CC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960C-4B91-9325-63FD708C74D6}"/>
              </c:ext>
            </c:extLst>
          </c:dPt>
          <c:dPt>
            <c:idx val="4"/>
            <c:bubble3D val="0"/>
            <c:spPr>
              <a:solidFill>
                <a:srgbClr val="FFCC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960C-4B91-9325-63FD708C74D6}"/>
              </c:ext>
            </c:extLst>
          </c:dPt>
          <c:dPt>
            <c:idx val="5"/>
            <c:bubble3D val="0"/>
            <c:spPr>
              <a:solidFill>
                <a:srgbClr val="CC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960C-4B91-9325-63FD708C74D6}"/>
              </c:ext>
            </c:extLst>
          </c:dPt>
          <c:dPt>
            <c:idx val="6"/>
            <c:bubble3D val="0"/>
            <c:spPr>
              <a:solidFill>
                <a:srgbClr val="33CC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960C-4B91-9325-63FD708C74D6}"/>
              </c:ext>
            </c:extLst>
          </c:dPt>
          <c:dPt>
            <c:idx val="7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960C-4B91-9325-63FD708C74D6}"/>
              </c:ext>
            </c:extLst>
          </c:dPt>
          <c:dPt>
            <c:idx val="8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960C-4B91-9325-63FD708C74D6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 b="0" i="0" u="none" strike="noStrike" baseline="0">
                    <a:solidFill>
                      <a:srgbClr val="000000"/>
                    </a:solidFill>
                    <a:latin typeface="Small Fonts"/>
                    <a:ea typeface="Small Fonts"/>
                    <a:cs typeface="Small Fonts"/>
                  </a:defRPr>
                </a:pPr>
                <a:endParaRPr lang="pl-PL"/>
              </a:p>
            </c:txPr>
            <c:showLegendKey val="1"/>
            <c:showVal val="1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różne!$A$18:$A$26</c:f>
              <c:strCache>
                <c:ptCount val="9"/>
                <c:pt idx="0">
                  <c:v>dizzy</c:v>
                </c:pt>
                <c:pt idx="1">
                  <c:v>milionerzy</c:v>
                </c:pt>
                <c:pt idx="2">
                  <c:v>mieszacz</c:v>
                </c:pt>
                <c:pt idx="3">
                  <c:v>familiada</c:v>
                </c:pt>
                <c:pt idx="4">
                  <c:v>pomieszany</c:v>
                </c:pt>
                <c:pt idx="5">
                  <c:v>quizbot</c:v>
                </c:pt>
                <c:pt idx="6">
                  <c:v>antygoogler</c:v>
                </c:pt>
                <c:pt idx="7">
                  <c:v>1 z 10</c:v>
                </c:pt>
                <c:pt idx="8">
                  <c:v>koło fortuny</c:v>
                </c:pt>
              </c:strCache>
            </c:strRef>
          </c:cat>
          <c:val>
            <c:numRef>
              <c:f>różne!$B$18:$B$26</c:f>
              <c:numCache>
                <c:formatCode>General</c:formatCode>
                <c:ptCount val="9"/>
                <c:pt idx="0">
                  <c:v>1286</c:v>
                </c:pt>
                <c:pt idx="1">
                  <c:v>720</c:v>
                </c:pt>
                <c:pt idx="2">
                  <c:v>151</c:v>
                </c:pt>
                <c:pt idx="3">
                  <c:v>116</c:v>
                </c:pt>
                <c:pt idx="4">
                  <c:v>12</c:v>
                </c:pt>
                <c:pt idx="5">
                  <c:v>11</c:v>
                </c:pt>
                <c:pt idx="6">
                  <c:v>8</c:v>
                </c:pt>
                <c:pt idx="7">
                  <c:v>5</c:v>
                </c:pt>
                <c:pt idx="8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960C-4B91-9325-63FD708C74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640" b="0" i="0" u="none" strike="noStrike" baseline="0">
              <a:solidFill>
                <a:srgbClr val="000000"/>
              </a:solidFill>
              <a:latin typeface="Small Fonts"/>
              <a:ea typeface="Small Fonts"/>
              <a:cs typeface="Small Fonts"/>
            </a:defRPr>
          </a:pPr>
          <a:endParaRPr lang="pl-PL"/>
        </a:p>
      </c:txPr>
    </c:legend>
    <c:plotVisOnly val="1"/>
    <c:dispBlanksAs val="zero"/>
    <c:showDLblsOverMax val="0"/>
  </c:chart>
  <c:spPr>
    <a:pattFill prst="ltUpDiag">
      <a:fgClr>
        <a:schemeClr val="bg1">
          <a:lumMod val="75000"/>
        </a:schemeClr>
      </a:fgClr>
      <a:bgClr>
        <a:schemeClr val="bg1"/>
      </a:bgClr>
    </a:patt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8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Roczne wyniki graczy z Quizbota - </a:t>
            </a:r>
            <a:r>
              <a:rPr lang="pl-PL" sz="800" b="1" i="0" u="none" strike="noStrike" baseline="0">
                <a:solidFill>
                  <a:srgbClr val="008000"/>
                </a:solidFill>
                <a:latin typeface="Arial"/>
                <a:cs typeface="Arial"/>
              </a:rPr>
              <a:t>Zwycięzca</a:t>
            </a:r>
            <a:r>
              <a:rPr lang="pl-PL" sz="8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i </a:t>
            </a:r>
            <a:r>
              <a:rPr lang="pl-PL" sz="800" b="1" i="0" u="none" strike="noStrike" baseline="0">
                <a:solidFill>
                  <a:srgbClr val="808080"/>
                </a:solidFill>
                <a:latin typeface="Arial"/>
                <a:cs typeface="Arial"/>
              </a:rPr>
              <a:t>Ostatni </a:t>
            </a:r>
            <a:r>
              <a:rPr lang="pl-PL" sz="800" b="1" i="0" u="none" strike="noStrike" baseline="0">
                <a:solidFill>
                  <a:sysClr val="windowText" lastClr="000000"/>
                </a:solidFill>
                <a:latin typeface="Arial"/>
                <a:cs typeface="Arial"/>
              </a:rPr>
              <a:t>w Top10</a:t>
            </a:r>
          </a:p>
        </c:rich>
      </c:tx>
      <c:layout>
        <c:manualLayout>
          <c:xMode val="edge"/>
          <c:yMode val="edge"/>
          <c:x val="0.2729028871391076"/>
          <c:y val="3.676469769900670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937518543698703"/>
          <c:y val="0.19852941176470587"/>
          <c:w val="0.86632091322311944"/>
          <c:h val="0.61764705882352944"/>
        </c:manualLayout>
      </c:layout>
      <c:lineChart>
        <c:grouping val="standard"/>
        <c:varyColors val="0"/>
        <c:ser>
          <c:idx val="2"/>
          <c:order val="0"/>
          <c:tx>
            <c:v>Ostatni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C0C0C0"/>
              </a:solidFill>
              <a:ln>
                <a:solidFill>
                  <a:srgbClr val="808080"/>
                </a:solidFill>
                <a:prstDash val="solid"/>
              </a:ln>
            </c:spPr>
          </c:marker>
          <c:cat>
            <c:numRef>
              <c:f>roczne!$H$1:$AA$1</c:f>
              <c:numCache>
                <c:formatCode>General</c:formatCode>
                <c:ptCount val="20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  <c:pt idx="19">
                  <c:v>2024</c:v>
                </c:pt>
              </c:numCache>
            </c:numRef>
          </c:cat>
          <c:val>
            <c:numRef>
              <c:f>roczne!$H$10:$AA$10</c:f>
              <c:numCache>
                <c:formatCode>General</c:formatCode>
                <c:ptCount val="20"/>
                <c:pt idx="0">
                  <c:v>2916</c:v>
                </c:pt>
                <c:pt idx="1">
                  <c:v>4151</c:v>
                </c:pt>
                <c:pt idx="2">
                  <c:v>8496</c:v>
                </c:pt>
                <c:pt idx="3">
                  <c:v>14094</c:v>
                </c:pt>
                <c:pt idx="4">
                  <c:v>7666</c:v>
                </c:pt>
                <c:pt idx="5">
                  <c:v>2848</c:v>
                </c:pt>
                <c:pt idx="6">
                  <c:v>2898</c:v>
                </c:pt>
                <c:pt idx="7">
                  <c:v>3420</c:v>
                </c:pt>
                <c:pt idx="8">
                  <c:v>4766</c:v>
                </c:pt>
                <c:pt idx="9">
                  <c:v>4044</c:v>
                </c:pt>
                <c:pt idx="10">
                  <c:v>2420</c:v>
                </c:pt>
                <c:pt idx="11">
                  <c:v>2512</c:v>
                </c:pt>
                <c:pt idx="12">
                  <c:v>6442</c:v>
                </c:pt>
                <c:pt idx="13">
                  <c:v>2114</c:v>
                </c:pt>
                <c:pt idx="14">
                  <c:v>1720</c:v>
                </c:pt>
                <c:pt idx="15">
                  <c:v>921</c:v>
                </c:pt>
                <c:pt idx="16">
                  <c:v>1180</c:v>
                </c:pt>
                <c:pt idx="17">
                  <c:v>1512</c:v>
                </c:pt>
                <c:pt idx="18">
                  <c:v>212</c:v>
                </c:pt>
                <c:pt idx="19">
                  <c:v>306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06E-4599-9DA9-C715F61B816F}"/>
            </c:ext>
          </c:extLst>
        </c:ser>
        <c:ser>
          <c:idx val="1"/>
          <c:order val="1"/>
          <c:tx>
            <c:v>Zwycięzca</c:v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CCFFCC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numRef>
              <c:f>roczne!$H$1:$AA$1</c:f>
              <c:numCache>
                <c:formatCode>General</c:formatCode>
                <c:ptCount val="20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  <c:pt idx="19">
                  <c:v>2024</c:v>
                </c:pt>
              </c:numCache>
            </c:numRef>
          </c:cat>
          <c:val>
            <c:numRef>
              <c:f>roczne!$H$9:$AA$9</c:f>
              <c:numCache>
                <c:formatCode>General</c:formatCode>
                <c:ptCount val="20"/>
                <c:pt idx="0">
                  <c:v>8222</c:v>
                </c:pt>
                <c:pt idx="1">
                  <c:v>11598</c:v>
                </c:pt>
                <c:pt idx="2">
                  <c:v>36752</c:v>
                </c:pt>
                <c:pt idx="3">
                  <c:v>39585</c:v>
                </c:pt>
                <c:pt idx="4">
                  <c:v>22091</c:v>
                </c:pt>
                <c:pt idx="5">
                  <c:v>26130</c:v>
                </c:pt>
                <c:pt idx="6">
                  <c:v>23800</c:v>
                </c:pt>
                <c:pt idx="7">
                  <c:v>25477</c:v>
                </c:pt>
                <c:pt idx="8">
                  <c:v>18096</c:v>
                </c:pt>
                <c:pt idx="9">
                  <c:v>23366</c:v>
                </c:pt>
                <c:pt idx="10">
                  <c:v>30191</c:v>
                </c:pt>
                <c:pt idx="11">
                  <c:v>34861</c:v>
                </c:pt>
                <c:pt idx="12">
                  <c:v>41411</c:v>
                </c:pt>
                <c:pt idx="13">
                  <c:v>41000</c:v>
                </c:pt>
                <c:pt idx="14">
                  <c:v>55424</c:v>
                </c:pt>
                <c:pt idx="15">
                  <c:v>73952</c:v>
                </c:pt>
                <c:pt idx="16">
                  <c:v>75685</c:v>
                </c:pt>
                <c:pt idx="17">
                  <c:v>56658</c:v>
                </c:pt>
                <c:pt idx="18">
                  <c:v>43043</c:v>
                </c:pt>
                <c:pt idx="19">
                  <c:v>49161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06E-4599-9DA9-C715F61B81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1237280"/>
        <c:axId val="1"/>
      </c:lineChart>
      <c:catAx>
        <c:axId val="2512372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Small Fonts"/>
                    <a:ea typeface="Small Fonts"/>
                    <a:cs typeface="Small Fonts"/>
                  </a:defRPr>
                </a:pPr>
                <a:r>
                  <a:rPr lang="pl-PL"/>
                  <a:t>Lata</a:t>
                </a:r>
              </a:p>
            </c:rich>
          </c:tx>
          <c:layout>
            <c:manualLayout>
              <c:xMode val="edge"/>
              <c:yMode val="edge"/>
              <c:x val="0.52257032576810247"/>
              <c:y val="0.8860295113287518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6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Small Fonts"/>
                <a:ea typeface="Small Fonts"/>
                <a:cs typeface="Small Fonts"/>
              </a:defRPr>
            </a:pPr>
            <a:endParaRPr lang="pl-P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Small Fonts"/>
                    <a:ea typeface="Small Fonts"/>
                    <a:cs typeface="Small Fonts"/>
                  </a:defRPr>
                </a:pPr>
                <a:r>
                  <a:rPr lang="pl-PL"/>
                  <a:t>Punkty</a:t>
                </a:r>
              </a:p>
            </c:rich>
          </c:tx>
          <c:layout>
            <c:manualLayout>
              <c:xMode val="edge"/>
              <c:yMode val="edge"/>
              <c:x val="2.7777829241932995E-2"/>
              <c:y val="0.4485295345148994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Small Fonts"/>
                <a:ea typeface="Small Fonts"/>
                <a:cs typeface="Small Fonts"/>
              </a:defRPr>
            </a:pPr>
            <a:endParaRPr lang="pl-PL"/>
          </a:p>
        </c:txPr>
        <c:crossAx val="251237280"/>
        <c:crosses val="autoZero"/>
        <c:crossBetween val="between"/>
      </c:valAx>
      <c:spPr>
        <a:solidFill>
          <a:srgbClr val="C0C0C0"/>
        </a:solidFill>
        <a:ln w="12700">
          <a:solidFill>
            <a:srgbClr val="C0C0C0"/>
          </a:solidFill>
          <a:prstDash val="solid"/>
        </a:ln>
      </c:spPr>
    </c:plotArea>
    <c:plotVisOnly val="1"/>
    <c:dispBlanksAs val="gap"/>
    <c:showDLblsOverMax val="0"/>
  </c:chart>
  <c:spPr>
    <a:pattFill prst="ltUpDiag">
      <a:fgClr>
        <a:schemeClr val="bg1">
          <a:lumMod val="75000"/>
        </a:schemeClr>
      </a:fgClr>
      <a:bgClr>
        <a:schemeClr val="bg1"/>
      </a:bgClr>
    </a:patt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8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Roczne wyniki graczy z Quizbota - wszyscy </a:t>
            </a:r>
            <a:r>
              <a:rPr lang="pl-PL" sz="800" b="1" i="0" u="none" strike="noStrike" baseline="0">
                <a:solidFill>
                  <a:srgbClr val="FF0000"/>
                </a:solidFill>
                <a:latin typeface="Arial"/>
                <a:cs typeface="Arial"/>
              </a:rPr>
              <a:t>Gracze</a:t>
            </a:r>
            <a:r>
              <a:rPr lang="pl-PL" sz="8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, </a:t>
            </a:r>
            <a:r>
              <a:rPr lang="pl-PL" sz="800" b="1" i="0" u="none" strike="noStrike" baseline="0">
                <a:solidFill>
                  <a:srgbClr val="0000FF"/>
                </a:solidFill>
                <a:latin typeface="Arial"/>
                <a:cs typeface="Arial"/>
              </a:rPr>
              <a:t>Top10</a:t>
            </a:r>
            <a:r>
              <a:rPr lang="pl-PL" sz="8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i </a:t>
            </a:r>
            <a:r>
              <a:rPr lang="pl-PL" sz="800" b="1" i="0" u="none" strike="noStrike" baseline="0">
                <a:solidFill>
                  <a:srgbClr val="008000"/>
                </a:solidFill>
                <a:latin typeface="Arial"/>
                <a:cs typeface="Arial"/>
              </a:rPr>
              <a:t>Zwycięzca</a:t>
            </a:r>
          </a:p>
        </c:rich>
      </c:tx>
      <c:layout>
        <c:manualLayout>
          <c:xMode val="edge"/>
          <c:yMode val="edge"/>
          <c:x val="0.22957171530029336"/>
          <c:y val="3.676469769900670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111129949154237"/>
          <c:y val="0.19852941176470587"/>
          <c:w val="0.86458479916856412"/>
          <c:h val="0.61764705882352944"/>
        </c:manualLayout>
      </c:layout>
      <c:lineChart>
        <c:grouping val="standard"/>
        <c:varyColors val="0"/>
        <c:ser>
          <c:idx val="1"/>
          <c:order val="0"/>
          <c:tx>
            <c:v>Zwycięzca</c:v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CCFFCC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numRef>
              <c:f>roczne!$H$1:$AA$1</c:f>
              <c:numCache>
                <c:formatCode>General</c:formatCode>
                <c:ptCount val="20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  <c:pt idx="19">
                  <c:v>2024</c:v>
                </c:pt>
              </c:numCache>
            </c:numRef>
          </c:cat>
          <c:val>
            <c:numRef>
              <c:f>roczne!$H$9:$AA$9</c:f>
              <c:numCache>
                <c:formatCode>General</c:formatCode>
                <c:ptCount val="20"/>
                <c:pt idx="0">
                  <c:v>8222</c:v>
                </c:pt>
                <c:pt idx="1">
                  <c:v>11598</c:v>
                </c:pt>
                <c:pt idx="2">
                  <c:v>36752</c:v>
                </c:pt>
                <c:pt idx="3">
                  <c:v>39585</c:v>
                </c:pt>
                <c:pt idx="4">
                  <c:v>22091</c:v>
                </c:pt>
                <c:pt idx="5">
                  <c:v>26130</c:v>
                </c:pt>
                <c:pt idx="6">
                  <c:v>23800</c:v>
                </c:pt>
                <c:pt idx="7">
                  <c:v>25477</c:v>
                </c:pt>
                <c:pt idx="8">
                  <c:v>18096</c:v>
                </c:pt>
                <c:pt idx="9">
                  <c:v>23366</c:v>
                </c:pt>
                <c:pt idx="10">
                  <c:v>30191</c:v>
                </c:pt>
                <c:pt idx="11">
                  <c:v>34861</c:v>
                </c:pt>
                <c:pt idx="12">
                  <c:v>41411</c:v>
                </c:pt>
                <c:pt idx="13">
                  <c:v>41000</c:v>
                </c:pt>
                <c:pt idx="14">
                  <c:v>55424</c:v>
                </c:pt>
                <c:pt idx="15">
                  <c:v>73952</c:v>
                </c:pt>
                <c:pt idx="16">
                  <c:v>75685</c:v>
                </c:pt>
                <c:pt idx="17">
                  <c:v>56658</c:v>
                </c:pt>
                <c:pt idx="18">
                  <c:v>43043</c:v>
                </c:pt>
                <c:pt idx="19">
                  <c:v>49161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665-4DF7-B186-789602B6F720}"/>
            </c:ext>
          </c:extLst>
        </c:ser>
        <c:ser>
          <c:idx val="0"/>
          <c:order val="1"/>
          <c:tx>
            <c:v>Top10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CCFF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roczne!$H$1:$AA$1</c:f>
              <c:numCache>
                <c:formatCode>General</c:formatCode>
                <c:ptCount val="20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  <c:pt idx="19">
                  <c:v>2024</c:v>
                </c:pt>
              </c:numCache>
            </c:numRef>
          </c:cat>
          <c:val>
            <c:numRef>
              <c:f>roczne!$H$11:$AA$11</c:f>
              <c:numCache>
                <c:formatCode>General</c:formatCode>
                <c:ptCount val="20"/>
                <c:pt idx="0">
                  <c:v>53614</c:v>
                </c:pt>
                <c:pt idx="1">
                  <c:v>76379</c:v>
                </c:pt>
                <c:pt idx="2">
                  <c:v>153670</c:v>
                </c:pt>
                <c:pt idx="3">
                  <c:v>247144</c:v>
                </c:pt>
                <c:pt idx="4">
                  <c:v>138811</c:v>
                </c:pt>
                <c:pt idx="5">
                  <c:v>79617</c:v>
                </c:pt>
                <c:pt idx="6">
                  <c:v>82165</c:v>
                </c:pt>
                <c:pt idx="7">
                  <c:v>84521</c:v>
                </c:pt>
                <c:pt idx="8">
                  <c:v>90313</c:v>
                </c:pt>
                <c:pt idx="9">
                  <c:v>101183</c:v>
                </c:pt>
                <c:pt idx="10">
                  <c:v>87971</c:v>
                </c:pt>
                <c:pt idx="11">
                  <c:v>91120</c:v>
                </c:pt>
                <c:pt idx="12">
                  <c:v>168576</c:v>
                </c:pt>
                <c:pt idx="13">
                  <c:v>84310</c:v>
                </c:pt>
                <c:pt idx="14">
                  <c:v>88591</c:v>
                </c:pt>
                <c:pt idx="15">
                  <c:v>159569</c:v>
                </c:pt>
                <c:pt idx="16">
                  <c:v>143934</c:v>
                </c:pt>
                <c:pt idx="17">
                  <c:v>124247</c:v>
                </c:pt>
                <c:pt idx="18">
                  <c:v>66177</c:v>
                </c:pt>
                <c:pt idx="19">
                  <c:v>82337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665-4DF7-B186-789602B6F720}"/>
            </c:ext>
          </c:extLst>
        </c:ser>
        <c:ser>
          <c:idx val="3"/>
          <c:order val="2"/>
          <c:tx>
            <c:v>Gracze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FFCC99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roczne!$H$1:$AA$1</c:f>
              <c:numCache>
                <c:formatCode>General</c:formatCode>
                <c:ptCount val="20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  <c:pt idx="19">
                  <c:v>2024</c:v>
                </c:pt>
              </c:numCache>
            </c:numRef>
          </c:cat>
          <c:val>
            <c:numRef>
              <c:f>roczne!$H$12:$AA$12</c:f>
              <c:numCache>
                <c:formatCode>General</c:formatCode>
                <c:ptCount val="20"/>
                <c:pt idx="0">
                  <c:v>90818</c:v>
                </c:pt>
                <c:pt idx="1">
                  <c:v>243227</c:v>
                </c:pt>
                <c:pt idx="2">
                  <c:v>412991</c:v>
                </c:pt>
                <c:pt idx="3">
                  <c:v>505830</c:v>
                </c:pt>
                <c:pt idx="4">
                  <c:v>314707</c:v>
                </c:pt>
                <c:pt idx="5">
                  <c:v>127882</c:v>
                </c:pt>
                <c:pt idx="6">
                  <c:v>126486</c:v>
                </c:pt>
                <c:pt idx="7">
                  <c:v>126674</c:v>
                </c:pt>
                <c:pt idx="8">
                  <c:v>129294</c:v>
                </c:pt>
                <c:pt idx="9">
                  <c:v>146627</c:v>
                </c:pt>
                <c:pt idx="10">
                  <c:v>111487</c:v>
                </c:pt>
                <c:pt idx="11">
                  <c:v>114571</c:v>
                </c:pt>
                <c:pt idx="12">
                  <c:v>217503</c:v>
                </c:pt>
                <c:pt idx="13">
                  <c:v>108380</c:v>
                </c:pt>
                <c:pt idx="14">
                  <c:v>109421</c:v>
                </c:pt>
                <c:pt idx="15">
                  <c:v>169780</c:v>
                </c:pt>
                <c:pt idx="16">
                  <c:v>155209</c:v>
                </c:pt>
                <c:pt idx="17">
                  <c:v>130817</c:v>
                </c:pt>
                <c:pt idx="18">
                  <c:v>67804</c:v>
                </c:pt>
                <c:pt idx="19">
                  <c:v>84232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665-4DF7-B186-789602B6F7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1237680"/>
        <c:axId val="1"/>
      </c:lineChart>
      <c:catAx>
        <c:axId val="2512376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Small Fonts"/>
                    <a:ea typeface="Small Fonts"/>
                    <a:cs typeface="Small Fonts"/>
                  </a:defRPr>
                </a:pPr>
                <a:r>
                  <a:rPr lang="pl-PL"/>
                  <a:t>Lata</a:t>
                </a:r>
              </a:p>
            </c:rich>
          </c:tx>
          <c:layout>
            <c:manualLayout>
              <c:xMode val="edge"/>
              <c:yMode val="edge"/>
              <c:x val="0.52430646904431066"/>
              <c:y val="0.8860295113287518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6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Small Fonts"/>
                <a:ea typeface="Small Fonts"/>
                <a:cs typeface="Small Fonts"/>
              </a:defRPr>
            </a:pPr>
            <a:endParaRPr lang="pl-P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Small Fonts"/>
                    <a:ea typeface="Small Fonts"/>
                    <a:cs typeface="Small Fonts"/>
                  </a:defRPr>
                </a:pPr>
                <a:r>
                  <a:rPr lang="pl-PL"/>
                  <a:t>Punkty</a:t>
                </a:r>
              </a:p>
            </c:rich>
          </c:tx>
          <c:layout>
            <c:manualLayout>
              <c:xMode val="edge"/>
              <c:yMode val="edge"/>
              <c:x val="2.7777829241932995E-2"/>
              <c:y val="0.4485295345148994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Small Fonts"/>
                <a:ea typeface="Small Fonts"/>
                <a:cs typeface="Small Fonts"/>
              </a:defRPr>
            </a:pPr>
            <a:endParaRPr lang="pl-PL"/>
          </a:p>
        </c:txPr>
        <c:crossAx val="251237680"/>
        <c:crosses val="autoZero"/>
        <c:crossBetween val="between"/>
      </c:valAx>
      <c:spPr>
        <a:solidFill>
          <a:srgbClr val="C0C0C0"/>
        </a:solidFill>
        <a:ln w="12700">
          <a:solidFill>
            <a:srgbClr val="C0C0C0"/>
          </a:solidFill>
          <a:prstDash val="solid"/>
        </a:ln>
      </c:spPr>
    </c:plotArea>
    <c:plotVisOnly val="1"/>
    <c:dispBlanksAs val="gap"/>
    <c:showDLblsOverMax val="0"/>
  </c:chart>
  <c:spPr>
    <a:pattFill prst="ltUpDiag">
      <a:fgClr>
        <a:schemeClr val="bg1">
          <a:lumMod val="75000"/>
        </a:schemeClr>
      </a:fgClr>
      <a:bgClr>
        <a:schemeClr val="bg1"/>
      </a:bgClr>
    </a:patt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8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Roczne wyniki graczy z Quizbota - </a:t>
            </a:r>
            <a:r>
              <a:rPr lang="pl-PL" sz="800" b="1" i="0" u="none" strike="noStrike" baseline="0">
                <a:solidFill>
                  <a:srgbClr val="008000"/>
                </a:solidFill>
                <a:latin typeface="Arial"/>
                <a:cs typeface="Arial"/>
              </a:rPr>
              <a:t>Najlepszy </a:t>
            </a:r>
            <a:r>
              <a:rPr lang="pl-PL" sz="800" b="1" i="0" u="none" strike="noStrike" baseline="0">
                <a:solidFill>
                  <a:srgbClr val="000000"/>
                </a:solidFill>
                <a:effectLst/>
                <a:latin typeface="Arial"/>
                <a:cs typeface="Arial"/>
              </a:rPr>
              <a:t>w </a:t>
            </a:r>
            <a:r>
              <a:rPr lang="pl-PL" sz="800" b="1" i="0" u="none" strike="noStrike" baseline="0">
                <a:effectLst/>
              </a:rPr>
              <a:t>Top10</a:t>
            </a:r>
            <a:endParaRPr lang="pl-PL" sz="800" b="1" i="0" u="none" strike="noStrike" baseline="0">
              <a:solidFill>
                <a:srgbClr val="008000"/>
              </a:solidFill>
              <a:latin typeface="Arial"/>
              <a:cs typeface="Arial"/>
            </a:endParaRPr>
          </a:p>
        </c:rich>
      </c:tx>
      <c:layout>
        <c:manualLayout>
          <c:xMode val="edge"/>
          <c:yMode val="edge"/>
          <c:x val="0.31236560135865366"/>
          <c:y val="3.676469769900670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937518543698703"/>
          <c:y val="0.19852941176470587"/>
          <c:w val="0.86632091322311944"/>
          <c:h val="0.61764705882352944"/>
        </c:manualLayout>
      </c:layout>
      <c:lineChart>
        <c:grouping val="standard"/>
        <c:varyColors val="0"/>
        <c:ser>
          <c:idx val="1"/>
          <c:order val="0"/>
          <c:tx>
            <c:v>Najlepszy</c:v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CCFFCC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numRef>
              <c:f>roczne!$H$1:$AA$1</c:f>
              <c:numCache>
                <c:formatCode>General</c:formatCode>
                <c:ptCount val="20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  <c:pt idx="19">
                  <c:v>2024</c:v>
                </c:pt>
              </c:numCache>
            </c:numRef>
          </c:cat>
          <c:val>
            <c:numRef>
              <c:f>roczne!$H$14:$AA$14</c:f>
              <c:numCache>
                <c:formatCode>General</c:formatCode>
                <c:ptCount val="20"/>
                <c:pt idx="0">
                  <c:v>3015</c:v>
                </c:pt>
                <c:pt idx="1">
                  <c:v>5000</c:v>
                </c:pt>
                <c:pt idx="2">
                  <c:v>5335</c:v>
                </c:pt>
                <c:pt idx="3">
                  <c:v>12345</c:v>
                </c:pt>
                <c:pt idx="4">
                  <c:v>4800</c:v>
                </c:pt>
                <c:pt idx="5">
                  <c:v>3808</c:v>
                </c:pt>
                <c:pt idx="6">
                  <c:v>7654</c:v>
                </c:pt>
                <c:pt idx="7">
                  <c:v>3663</c:v>
                </c:pt>
                <c:pt idx="8">
                  <c:v>5432</c:v>
                </c:pt>
                <c:pt idx="9">
                  <c:v>9240</c:v>
                </c:pt>
                <c:pt idx="10">
                  <c:v>3196</c:v>
                </c:pt>
                <c:pt idx="11">
                  <c:v>8000</c:v>
                </c:pt>
                <c:pt idx="12">
                  <c:v>8500</c:v>
                </c:pt>
                <c:pt idx="13">
                  <c:v>6150</c:v>
                </c:pt>
                <c:pt idx="14">
                  <c:v>6565</c:v>
                </c:pt>
                <c:pt idx="15">
                  <c:v>12555</c:v>
                </c:pt>
                <c:pt idx="16">
                  <c:v>7575</c:v>
                </c:pt>
                <c:pt idx="17">
                  <c:v>7357</c:v>
                </c:pt>
                <c:pt idx="18">
                  <c:v>5795</c:v>
                </c:pt>
                <c:pt idx="19">
                  <c:v>6071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E40-4A7E-A220-CB2F506606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1238080"/>
        <c:axId val="1"/>
      </c:lineChart>
      <c:catAx>
        <c:axId val="2512380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Small Fonts"/>
                    <a:ea typeface="Small Fonts"/>
                    <a:cs typeface="Small Fonts"/>
                  </a:defRPr>
                </a:pPr>
                <a:r>
                  <a:rPr lang="pl-PL"/>
                  <a:t>Lata</a:t>
                </a:r>
              </a:p>
            </c:rich>
          </c:tx>
          <c:layout>
            <c:manualLayout>
              <c:xMode val="edge"/>
              <c:yMode val="edge"/>
              <c:x val="0.52257032576810247"/>
              <c:y val="0.8860295113287518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6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Small Fonts"/>
                <a:ea typeface="Small Fonts"/>
                <a:cs typeface="Small Fonts"/>
              </a:defRPr>
            </a:pPr>
            <a:endParaRPr lang="pl-P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Small Fonts"/>
                    <a:ea typeface="Small Fonts"/>
                    <a:cs typeface="Small Fonts"/>
                  </a:defRPr>
                </a:pPr>
                <a:r>
                  <a:rPr lang="pl-PL"/>
                  <a:t>Punkty</a:t>
                </a:r>
              </a:p>
            </c:rich>
          </c:tx>
          <c:layout>
            <c:manualLayout>
              <c:xMode val="edge"/>
              <c:yMode val="edge"/>
              <c:x val="2.7777829241932995E-2"/>
              <c:y val="0.4485295345148994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Small Fonts"/>
                <a:ea typeface="Small Fonts"/>
                <a:cs typeface="Small Fonts"/>
              </a:defRPr>
            </a:pPr>
            <a:endParaRPr lang="pl-PL"/>
          </a:p>
        </c:txPr>
        <c:crossAx val="251238080"/>
        <c:crosses val="autoZero"/>
        <c:crossBetween val="between"/>
      </c:valAx>
      <c:spPr>
        <a:solidFill>
          <a:srgbClr val="C0C0C0"/>
        </a:solidFill>
        <a:ln w="12700">
          <a:solidFill>
            <a:srgbClr val="C0C0C0"/>
          </a:solidFill>
          <a:prstDash val="solid"/>
        </a:ln>
      </c:spPr>
    </c:plotArea>
    <c:plotVisOnly val="1"/>
    <c:dispBlanksAs val="gap"/>
    <c:showDLblsOverMax val="0"/>
  </c:chart>
  <c:spPr>
    <a:pattFill prst="ltUpDiag">
      <a:fgClr>
        <a:schemeClr val="bg1">
          <a:lumMod val="75000"/>
        </a:schemeClr>
      </a:fgClr>
      <a:bgClr>
        <a:schemeClr val="bg1"/>
      </a:bgClr>
    </a:patt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8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Wykres liczby zadanych </a:t>
            </a:r>
            <a:r>
              <a:rPr lang="pl-PL" sz="800" b="1" i="0" u="none" strike="noStrike" baseline="0">
                <a:solidFill>
                  <a:srgbClr val="0000FF"/>
                </a:solidFill>
                <a:latin typeface="Arial"/>
                <a:cs typeface="Arial"/>
              </a:rPr>
              <a:t>pytań</a:t>
            </a:r>
            <a:r>
              <a:rPr lang="pl-PL" sz="8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, </a:t>
            </a:r>
            <a:r>
              <a:rPr lang="pl-PL" sz="800" b="1" i="0" u="none" strike="noStrike" baseline="0">
                <a:solidFill>
                  <a:srgbClr val="008000"/>
                </a:solidFill>
                <a:latin typeface="Arial"/>
                <a:cs typeface="Arial"/>
              </a:rPr>
              <a:t>poprawnych</a:t>
            </a:r>
            <a:r>
              <a:rPr lang="pl-PL" sz="8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i </a:t>
            </a:r>
            <a:r>
              <a:rPr lang="pl-PL" sz="800" b="1" i="0" u="none" strike="noStrike" baseline="0">
                <a:solidFill>
                  <a:srgbClr val="FF0000"/>
                </a:solidFill>
                <a:latin typeface="Arial"/>
                <a:cs typeface="Arial"/>
              </a:rPr>
              <a:t>błędnych</a:t>
            </a:r>
            <a:r>
              <a:rPr lang="pl-PL" sz="8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odpowiedzi</a:t>
            </a:r>
          </a:p>
        </c:rich>
      </c:tx>
      <c:layout>
        <c:manualLayout>
          <c:xMode val="edge"/>
          <c:yMode val="edge"/>
          <c:x val="0.23936529257372241"/>
          <c:y val="3.205327249288185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284741354609773"/>
          <c:y val="0.19852941176470587"/>
          <c:w val="0.86284868511400881"/>
          <c:h val="0.61764705882352944"/>
        </c:manualLayout>
      </c:layout>
      <c:lineChart>
        <c:grouping val="standard"/>
        <c:varyColors val="0"/>
        <c:ser>
          <c:idx val="2"/>
          <c:order val="0"/>
          <c:tx>
            <c:v>Punkty</c:v>
          </c:tx>
          <c:spPr>
            <a:ln w="12700">
              <a:solidFill>
                <a:srgbClr val="9922FF"/>
              </a:solidFill>
            </a:ln>
          </c:spPr>
          <c:marker>
            <c:symbol val="diamond"/>
            <c:size val="3"/>
            <c:spPr>
              <a:solidFill>
                <a:schemeClr val="accent4">
                  <a:lumMod val="20000"/>
                  <a:lumOff val="80000"/>
                </a:schemeClr>
              </a:solidFill>
              <a:ln>
                <a:solidFill>
                  <a:srgbClr val="9922FF"/>
                </a:solidFill>
              </a:ln>
            </c:spPr>
          </c:marker>
          <c:cat>
            <c:numRef>
              <c:f>pytania!$G$1:$IL$1</c:f>
              <c:numCache>
                <c:formatCode>General</c:formatCode>
                <c:ptCount val="240"/>
                <c:pt idx="0">
                  <c:v>2005</c:v>
                </c:pt>
                <c:pt idx="12">
                  <c:v>2006</c:v>
                </c:pt>
                <c:pt idx="24">
                  <c:v>2007</c:v>
                </c:pt>
                <c:pt idx="36">
                  <c:v>2008</c:v>
                </c:pt>
                <c:pt idx="48">
                  <c:v>2009</c:v>
                </c:pt>
                <c:pt idx="60">
                  <c:v>2010</c:v>
                </c:pt>
                <c:pt idx="72">
                  <c:v>2011</c:v>
                </c:pt>
                <c:pt idx="84">
                  <c:v>2012</c:v>
                </c:pt>
                <c:pt idx="96">
                  <c:v>2013</c:v>
                </c:pt>
                <c:pt idx="108">
                  <c:v>2014</c:v>
                </c:pt>
                <c:pt idx="120">
                  <c:v>2015</c:v>
                </c:pt>
                <c:pt idx="132">
                  <c:v>2016</c:v>
                </c:pt>
                <c:pt idx="144">
                  <c:v>2017</c:v>
                </c:pt>
                <c:pt idx="156">
                  <c:v>2018</c:v>
                </c:pt>
                <c:pt idx="168">
                  <c:v>2019</c:v>
                </c:pt>
                <c:pt idx="180">
                  <c:v>2020</c:v>
                </c:pt>
                <c:pt idx="192">
                  <c:v>2021</c:v>
                </c:pt>
                <c:pt idx="204">
                  <c:v>2022</c:v>
                </c:pt>
                <c:pt idx="216">
                  <c:v>2023</c:v>
                </c:pt>
                <c:pt idx="228">
                  <c:v>2024</c:v>
                </c:pt>
              </c:numCache>
            </c:numRef>
          </c:cat>
          <c:val>
            <c:numRef>
              <c:f>pytania!$G$3:$IL$3</c:f>
              <c:numCache>
                <c:formatCode>General</c:formatCode>
                <c:ptCount val="240"/>
                <c:pt idx="5">
                  <c:v>10559</c:v>
                </c:pt>
                <c:pt idx="6">
                  <c:v>13834</c:v>
                </c:pt>
                <c:pt idx="7">
                  <c:v>16072</c:v>
                </c:pt>
                <c:pt idx="8">
                  <c:v>11874</c:v>
                </c:pt>
                <c:pt idx="9">
                  <c:v>11202</c:v>
                </c:pt>
                <c:pt idx="10">
                  <c:v>13685</c:v>
                </c:pt>
                <c:pt idx="11">
                  <c:v>13592</c:v>
                </c:pt>
                <c:pt idx="12">
                  <c:v>11935</c:v>
                </c:pt>
                <c:pt idx="13">
                  <c:v>13672</c:v>
                </c:pt>
                <c:pt idx="14">
                  <c:v>12235</c:v>
                </c:pt>
                <c:pt idx="15">
                  <c:v>14200</c:v>
                </c:pt>
                <c:pt idx="16">
                  <c:v>9609</c:v>
                </c:pt>
                <c:pt idx="17">
                  <c:v>13132</c:v>
                </c:pt>
                <c:pt idx="18">
                  <c:v>24747</c:v>
                </c:pt>
                <c:pt idx="19">
                  <c:v>27014</c:v>
                </c:pt>
                <c:pt idx="20">
                  <c:v>28619</c:v>
                </c:pt>
                <c:pt idx="21">
                  <c:v>23794</c:v>
                </c:pt>
                <c:pt idx="22">
                  <c:v>31037</c:v>
                </c:pt>
                <c:pt idx="23">
                  <c:v>33233</c:v>
                </c:pt>
                <c:pt idx="24">
                  <c:v>37950</c:v>
                </c:pt>
                <c:pt idx="25">
                  <c:v>27417</c:v>
                </c:pt>
                <c:pt idx="26">
                  <c:v>31955</c:v>
                </c:pt>
                <c:pt idx="27">
                  <c:v>33283</c:v>
                </c:pt>
                <c:pt idx="28">
                  <c:v>22820</c:v>
                </c:pt>
                <c:pt idx="29">
                  <c:v>32811</c:v>
                </c:pt>
                <c:pt idx="30">
                  <c:v>44415</c:v>
                </c:pt>
                <c:pt idx="31">
                  <c:v>40564</c:v>
                </c:pt>
                <c:pt idx="32">
                  <c:v>38543</c:v>
                </c:pt>
                <c:pt idx="33">
                  <c:v>36264</c:v>
                </c:pt>
                <c:pt idx="34">
                  <c:v>35987</c:v>
                </c:pt>
                <c:pt idx="35">
                  <c:v>30982</c:v>
                </c:pt>
                <c:pt idx="36">
                  <c:v>30487</c:v>
                </c:pt>
                <c:pt idx="37">
                  <c:v>37364</c:v>
                </c:pt>
                <c:pt idx="38">
                  <c:v>45192</c:v>
                </c:pt>
                <c:pt idx="39">
                  <c:v>49778</c:v>
                </c:pt>
                <c:pt idx="40">
                  <c:v>43415</c:v>
                </c:pt>
                <c:pt idx="41">
                  <c:v>40748</c:v>
                </c:pt>
                <c:pt idx="42">
                  <c:v>46758</c:v>
                </c:pt>
                <c:pt idx="43">
                  <c:v>46061</c:v>
                </c:pt>
                <c:pt idx="44">
                  <c:v>46132</c:v>
                </c:pt>
                <c:pt idx="45">
                  <c:v>38024</c:v>
                </c:pt>
                <c:pt idx="46">
                  <c:v>40084</c:v>
                </c:pt>
                <c:pt idx="47">
                  <c:v>41787</c:v>
                </c:pt>
                <c:pt idx="48">
                  <c:v>38643</c:v>
                </c:pt>
                <c:pt idx="49">
                  <c:v>32741</c:v>
                </c:pt>
                <c:pt idx="50">
                  <c:v>25666</c:v>
                </c:pt>
                <c:pt idx="51">
                  <c:v>27592</c:v>
                </c:pt>
                <c:pt idx="52">
                  <c:v>26524</c:v>
                </c:pt>
                <c:pt idx="53">
                  <c:v>19743</c:v>
                </c:pt>
                <c:pt idx="54">
                  <c:v>30248</c:v>
                </c:pt>
                <c:pt idx="55">
                  <c:v>29288</c:v>
                </c:pt>
                <c:pt idx="56">
                  <c:v>22412</c:v>
                </c:pt>
                <c:pt idx="57">
                  <c:v>18935</c:v>
                </c:pt>
                <c:pt idx="58">
                  <c:v>25461</c:v>
                </c:pt>
                <c:pt idx="59">
                  <c:v>17454</c:v>
                </c:pt>
                <c:pt idx="60">
                  <c:v>14155</c:v>
                </c:pt>
                <c:pt idx="61">
                  <c:v>11208</c:v>
                </c:pt>
                <c:pt idx="62">
                  <c:v>14984</c:v>
                </c:pt>
                <c:pt idx="63">
                  <c:v>16646</c:v>
                </c:pt>
                <c:pt idx="64">
                  <c:v>11633</c:v>
                </c:pt>
                <c:pt idx="65">
                  <c:v>9413</c:v>
                </c:pt>
                <c:pt idx="66">
                  <c:v>8358</c:v>
                </c:pt>
                <c:pt idx="67">
                  <c:v>13907</c:v>
                </c:pt>
                <c:pt idx="68">
                  <c:v>4593</c:v>
                </c:pt>
                <c:pt idx="69">
                  <c:v>5565</c:v>
                </c:pt>
                <c:pt idx="70">
                  <c:v>8123</c:v>
                </c:pt>
                <c:pt idx="71">
                  <c:v>9297</c:v>
                </c:pt>
                <c:pt idx="72">
                  <c:v>5944</c:v>
                </c:pt>
                <c:pt idx="73">
                  <c:v>6449</c:v>
                </c:pt>
                <c:pt idx="74">
                  <c:v>4806</c:v>
                </c:pt>
                <c:pt idx="75">
                  <c:v>14557</c:v>
                </c:pt>
                <c:pt idx="76">
                  <c:v>8835</c:v>
                </c:pt>
                <c:pt idx="77">
                  <c:v>10530</c:v>
                </c:pt>
                <c:pt idx="78">
                  <c:v>13081</c:v>
                </c:pt>
                <c:pt idx="79">
                  <c:v>10013</c:v>
                </c:pt>
                <c:pt idx="80">
                  <c:v>7583</c:v>
                </c:pt>
                <c:pt idx="81">
                  <c:v>11188</c:v>
                </c:pt>
                <c:pt idx="82">
                  <c:v>12552</c:v>
                </c:pt>
                <c:pt idx="83">
                  <c:v>20948</c:v>
                </c:pt>
                <c:pt idx="84">
                  <c:v>8886</c:v>
                </c:pt>
                <c:pt idx="85">
                  <c:v>8425</c:v>
                </c:pt>
                <c:pt idx="86">
                  <c:v>5570</c:v>
                </c:pt>
                <c:pt idx="87">
                  <c:v>4849</c:v>
                </c:pt>
                <c:pt idx="88">
                  <c:v>5122</c:v>
                </c:pt>
                <c:pt idx="89">
                  <c:v>6190</c:v>
                </c:pt>
                <c:pt idx="90">
                  <c:v>13165</c:v>
                </c:pt>
                <c:pt idx="91">
                  <c:v>12402</c:v>
                </c:pt>
                <c:pt idx="92">
                  <c:v>16346</c:v>
                </c:pt>
                <c:pt idx="93">
                  <c:v>16579</c:v>
                </c:pt>
                <c:pt idx="94">
                  <c:v>16188</c:v>
                </c:pt>
                <c:pt idx="95">
                  <c:v>12952</c:v>
                </c:pt>
                <c:pt idx="96">
                  <c:v>3184</c:v>
                </c:pt>
                <c:pt idx="97">
                  <c:v>6486</c:v>
                </c:pt>
                <c:pt idx="98">
                  <c:v>6201</c:v>
                </c:pt>
                <c:pt idx="99">
                  <c:v>10131</c:v>
                </c:pt>
                <c:pt idx="100">
                  <c:v>7786</c:v>
                </c:pt>
                <c:pt idx="101">
                  <c:v>9928</c:v>
                </c:pt>
                <c:pt idx="102">
                  <c:v>15378</c:v>
                </c:pt>
                <c:pt idx="103">
                  <c:v>23064</c:v>
                </c:pt>
                <c:pt idx="104">
                  <c:v>12053</c:v>
                </c:pt>
                <c:pt idx="105">
                  <c:v>9675</c:v>
                </c:pt>
                <c:pt idx="106">
                  <c:v>10644</c:v>
                </c:pt>
                <c:pt idx="107">
                  <c:v>14764</c:v>
                </c:pt>
                <c:pt idx="108">
                  <c:v>13586</c:v>
                </c:pt>
                <c:pt idx="109">
                  <c:v>8639</c:v>
                </c:pt>
                <c:pt idx="110">
                  <c:v>10308</c:v>
                </c:pt>
                <c:pt idx="111">
                  <c:v>13903</c:v>
                </c:pt>
                <c:pt idx="112">
                  <c:v>14035</c:v>
                </c:pt>
                <c:pt idx="113">
                  <c:v>29484</c:v>
                </c:pt>
                <c:pt idx="114">
                  <c:v>9491</c:v>
                </c:pt>
                <c:pt idx="115">
                  <c:v>9674</c:v>
                </c:pt>
                <c:pt idx="116">
                  <c:v>7327</c:v>
                </c:pt>
                <c:pt idx="117">
                  <c:v>5505</c:v>
                </c:pt>
                <c:pt idx="118">
                  <c:v>12951</c:v>
                </c:pt>
                <c:pt idx="119">
                  <c:v>11724</c:v>
                </c:pt>
                <c:pt idx="120">
                  <c:v>8924</c:v>
                </c:pt>
                <c:pt idx="121">
                  <c:v>6166</c:v>
                </c:pt>
                <c:pt idx="122">
                  <c:v>9786</c:v>
                </c:pt>
                <c:pt idx="123">
                  <c:v>11286</c:v>
                </c:pt>
                <c:pt idx="124">
                  <c:v>7727</c:v>
                </c:pt>
                <c:pt idx="125">
                  <c:v>11856</c:v>
                </c:pt>
                <c:pt idx="126">
                  <c:v>12377</c:v>
                </c:pt>
                <c:pt idx="127">
                  <c:v>9955</c:v>
                </c:pt>
                <c:pt idx="128">
                  <c:v>7998</c:v>
                </c:pt>
                <c:pt idx="129">
                  <c:v>7482</c:v>
                </c:pt>
                <c:pt idx="130">
                  <c:v>8032</c:v>
                </c:pt>
                <c:pt idx="131">
                  <c:v>9898</c:v>
                </c:pt>
                <c:pt idx="132">
                  <c:v>4712</c:v>
                </c:pt>
                <c:pt idx="133">
                  <c:v>9639</c:v>
                </c:pt>
                <c:pt idx="134">
                  <c:v>10626</c:v>
                </c:pt>
                <c:pt idx="135">
                  <c:v>10402</c:v>
                </c:pt>
                <c:pt idx="136">
                  <c:v>12107</c:v>
                </c:pt>
                <c:pt idx="137">
                  <c:v>19026</c:v>
                </c:pt>
                <c:pt idx="138">
                  <c:v>11369</c:v>
                </c:pt>
                <c:pt idx="139">
                  <c:v>6184</c:v>
                </c:pt>
                <c:pt idx="140">
                  <c:v>3525</c:v>
                </c:pt>
                <c:pt idx="141">
                  <c:v>9456</c:v>
                </c:pt>
                <c:pt idx="142">
                  <c:v>8060</c:v>
                </c:pt>
                <c:pt idx="143">
                  <c:v>9465</c:v>
                </c:pt>
                <c:pt idx="144">
                  <c:v>8647</c:v>
                </c:pt>
                <c:pt idx="145">
                  <c:v>10654</c:v>
                </c:pt>
                <c:pt idx="146">
                  <c:v>15803</c:v>
                </c:pt>
                <c:pt idx="147">
                  <c:v>19565</c:v>
                </c:pt>
                <c:pt idx="148">
                  <c:v>24154</c:v>
                </c:pt>
                <c:pt idx="149">
                  <c:v>24550</c:v>
                </c:pt>
                <c:pt idx="150">
                  <c:v>20679</c:v>
                </c:pt>
                <c:pt idx="151">
                  <c:v>13740</c:v>
                </c:pt>
                <c:pt idx="152">
                  <c:v>21905</c:v>
                </c:pt>
                <c:pt idx="153">
                  <c:v>23001</c:v>
                </c:pt>
                <c:pt idx="154">
                  <c:v>17736</c:v>
                </c:pt>
                <c:pt idx="155">
                  <c:v>17069</c:v>
                </c:pt>
                <c:pt idx="156">
                  <c:v>12504</c:v>
                </c:pt>
                <c:pt idx="157">
                  <c:v>7193</c:v>
                </c:pt>
                <c:pt idx="158">
                  <c:v>4792</c:v>
                </c:pt>
                <c:pt idx="159">
                  <c:v>6331</c:v>
                </c:pt>
                <c:pt idx="160">
                  <c:v>10233</c:v>
                </c:pt>
                <c:pt idx="161">
                  <c:v>11657</c:v>
                </c:pt>
                <c:pt idx="162">
                  <c:v>12174</c:v>
                </c:pt>
                <c:pt idx="163">
                  <c:v>9632</c:v>
                </c:pt>
                <c:pt idx="164">
                  <c:v>8576</c:v>
                </c:pt>
                <c:pt idx="165">
                  <c:v>9853</c:v>
                </c:pt>
                <c:pt idx="166">
                  <c:v>8110</c:v>
                </c:pt>
                <c:pt idx="167">
                  <c:v>7325</c:v>
                </c:pt>
                <c:pt idx="168">
                  <c:v>9136</c:v>
                </c:pt>
                <c:pt idx="169">
                  <c:v>6041</c:v>
                </c:pt>
                <c:pt idx="170">
                  <c:v>8267</c:v>
                </c:pt>
                <c:pt idx="171">
                  <c:v>8656</c:v>
                </c:pt>
                <c:pt idx="172">
                  <c:v>8599</c:v>
                </c:pt>
                <c:pt idx="173">
                  <c:v>7318</c:v>
                </c:pt>
                <c:pt idx="174">
                  <c:v>9315</c:v>
                </c:pt>
                <c:pt idx="175">
                  <c:v>7597</c:v>
                </c:pt>
                <c:pt idx="176">
                  <c:v>7752</c:v>
                </c:pt>
                <c:pt idx="177">
                  <c:v>10834</c:v>
                </c:pt>
                <c:pt idx="178">
                  <c:v>13429</c:v>
                </c:pt>
                <c:pt idx="179">
                  <c:v>12477</c:v>
                </c:pt>
                <c:pt idx="180">
                  <c:v>22271</c:v>
                </c:pt>
                <c:pt idx="181">
                  <c:v>17874</c:v>
                </c:pt>
                <c:pt idx="182">
                  <c:v>14247</c:v>
                </c:pt>
                <c:pt idx="183">
                  <c:v>9807</c:v>
                </c:pt>
                <c:pt idx="184">
                  <c:v>14018</c:v>
                </c:pt>
                <c:pt idx="185">
                  <c:v>11818</c:v>
                </c:pt>
                <c:pt idx="186">
                  <c:v>6500</c:v>
                </c:pt>
                <c:pt idx="187">
                  <c:v>7222</c:v>
                </c:pt>
                <c:pt idx="188">
                  <c:v>9631</c:v>
                </c:pt>
                <c:pt idx="189">
                  <c:v>14746</c:v>
                </c:pt>
                <c:pt idx="190">
                  <c:v>12605</c:v>
                </c:pt>
                <c:pt idx="191">
                  <c:v>29041</c:v>
                </c:pt>
                <c:pt idx="192">
                  <c:v>16189</c:v>
                </c:pt>
                <c:pt idx="193">
                  <c:v>10718</c:v>
                </c:pt>
                <c:pt idx="194">
                  <c:v>13201</c:v>
                </c:pt>
                <c:pt idx="195">
                  <c:v>11554</c:v>
                </c:pt>
                <c:pt idx="196">
                  <c:v>13377</c:v>
                </c:pt>
                <c:pt idx="197">
                  <c:v>12214</c:v>
                </c:pt>
                <c:pt idx="198">
                  <c:v>9651</c:v>
                </c:pt>
                <c:pt idx="199">
                  <c:v>12305</c:v>
                </c:pt>
                <c:pt idx="200">
                  <c:v>16787</c:v>
                </c:pt>
                <c:pt idx="201">
                  <c:v>13193</c:v>
                </c:pt>
                <c:pt idx="202">
                  <c:v>12921</c:v>
                </c:pt>
                <c:pt idx="203">
                  <c:v>13099</c:v>
                </c:pt>
                <c:pt idx="204">
                  <c:v>16568</c:v>
                </c:pt>
                <c:pt idx="205">
                  <c:v>15538</c:v>
                </c:pt>
                <c:pt idx="206">
                  <c:v>15059</c:v>
                </c:pt>
                <c:pt idx="207">
                  <c:v>13476</c:v>
                </c:pt>
                <c:pt idx="208">
                  <c:v>18724</c:v>
                </c:pt>
                <c:pt idx="209">
                  <c:v>14523</c:v>
                </c:pt>
                <c:pt idx="210">
                  <c:v>10653</c:v>
                </c:pt>
                <c:pt idx="211">
                  <c:v>6604</c:v>
                </c:pt>
                <c:pt idx="212">
                  <c:v>2420</c:v>
                </c:pt>
                <c:pt idx="213">
                  <c:v>3372</c:v>
                </c:pt>
                <c:pt idx="214">
                  <c:v>7478</c:v>
                </c:pt>
                <c:pt idx="215">
                  <c:v>6402</c:v>
                </c:pt>
                <c:pt idx="216">
                  <c:v>4746</c:v>
                </c:pt>
                <c:pt idx="217">
                  <c:v>4684</c:v>
                </c:pt>
                <c:pt idx="218">
                  <c:v>8706</c:v>
                </c:pt>
                <c:pt idx="219">
                  <c:v>5234</c:v>
                </c:pt>
                <c:pt idx="220">
                  <c:v>5015</c:v>
                </c:pt>
                <c:pt idx="221">
                  <c:v>3995</c:v>
                </c:pt>
                <c:pt idx="222">
                  <c:v>5771</c:v>
                </c:pt>
                <c:pt idx="223">
                  <c:v>7737</c:v>
                </c:pt>
                <c:pt idx="224">
                  <c:v>8922</c:v>
                </c:pt>
                <c:pt idx="225">
                  <c:v>5622</c:v>
                </c:pt>
                <c:pt idx="226">
                  <c:v>3303</c:v>
                </c:pt>
                <c:pt idx="227">
                  <c:v>4069</c:v>
                </c:pt>
                <c:pt idx="228">
                  <c:v>6039</c:v>
                </c:pt>
                <c:pt idx="229">
                  <c:v>5091</c:v>
                </c:pt>
                <c:pt idx="230">
                  <c:v>5898</c:v>
                </c:pt>
                <c:pt idx="231">
                  <c:v>5559</c:v>
                </c:pt>
                <c:pt idx="232">
                  <c:v>5848</c:v>
                </c:pt>
                <c:pt idx="233">
                  <c:v>7300</c:v>
                </c:pt>
                <c:pt idx="234">
                  <c:v>4744</c:v>
                </c:pt>
                <c:pt idx="235">
                  <c:v>6891</c:v>
                </c:pt>
                <c:pt idx="236">
                  <c:v>12758</c:v>
                </c:pt>
                <c:pt idx="237">
                  <c:v>10001</c:v>
                </c:pt>
                <c:pt idx="238">
                  <c:v>6506</c:v>
                </c:pt>
                <c:pt idx="239">
                  <c:v>7597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05B-47F6-9D6A-B9FCA393C270}"/>
            </c:ext>
          </c:extLst>
        </c:ser>
        <c:ser>
          <c:idx val="1"/>
          <c:order val="1"/>
          <c:tx>
            <c:v>Pytania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CCFF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pytania!$G$1:$IL$1</c:f>
              <c:numCache>
                <c:formatCode>General</c:formatCode>
                <c:ptCount val="240"/>
                <c:pt idx="0">
                  <c:v>2005</c:v>
                </c:pt>
                <c:pt idx="12">
                  <c:v>2006</c:v>
                </c:pt>
                <c:pt idx="24">
                  <c:v>2007</c:v>
                </c:pt>
                <c:pt idx="36">
                  <c:v>2008</c:v>
                </c:pt>
                <c:pt idx="48">
                  <c:v>2009</c:v>
                </c:pt>
                <c:pt idx="60">
                  <c:v>2010</c:v>
                </c:pt>
                <c:pt idx="72">
                  <c:v>2011</c:v>
                </c:pt>
                <c:pt idx="84">
                  <c:v>2012</c:v>
                </c:pt>
                <c:pt idx="96">
                  <c:v>2013</c:v>
                </c:pt>
                <c:pt idx="108">
                  <c:v>2014</c:v>
                </c:pt>
                <c:pt idx="120">
                  <c:v>2015</c:v>
                </c:pt>
                <c:pt idx="132">
                  <c:v>2016</c:v>
                </c:pt>
                <c:pt idx="144">
                  <c:v>2017</c:v>
                </c:pt>
                <c:pt idx="156">
                  <c:v>2018</c:v>
                </c:pt>
                <c:pt idx="168">
                  <c:v>2019</c:v>
                </c:pt>
                <c:pt idx="180">
                  <c:v>2020</c:v>
                </c:pt>
                <c:pt idx="192">
                  <c:v>2021</c:v>
                </c:pt>
                <c:pt idx="204">
                  <c:v>2022</c:v>
                </c:pt>
                <c:pt idx="216">
                  <c:v>2023</c:v>
                </c:pt>
                <c:pt idx="228">
                  <c:v>2024</c:v>
                </c:pt>
              </c:numCache>
            </c:numRef>
          </c:cat>
          <c:val>
            <c:numRef>
              <c:f>pytania!$G$6:$IL$6</c:f>
              <c:numCache>
                <c:formatCode>General</c:formatCode>
                <c:ptCount val="240"/>
                <c:pt idx="46">
                  <c:v>41059</c:v>
                </c:pt>
                <c:pt idx="47">
                  <c:v>3965</c:v>
                </c:pt>
                <c:pt idx="48">
                  <c:v>10563</c:v>
                </c:pt>
                <c:pt idx="49">
                  <c:v>742</c:v>
                </c:pt>
                <c:pt idx="50">
                  <c:v>2282</c:v>
                </c:pt>
                <c:pt idx="51">
                  <c:v>30100</c:v>
                </c:pt>
                <c:pt idx="52">
                  <c:v>32877</c:v>
                </c:pt>
                <c:pt idx="53">
                  <c:v>23982</c:v>
                </c:pt>
                <c:pt idx="54">
                  <c:v>35072</c:v>
                </c:pt>
                <c:pt idx="55">
                  <c:v>34494</c:v>
                </c:pt>
                <c:pt idx="56">
                  <c:v>27956</c:v>
                </c:pt>
                <c:pt idx="57">
                  <c:v>24571</c:v>
                </c:pt>
                <c:pt idx="58">
                  <c:v>31211</c:v>
                </c:pt>
                <c:pt idx="59">
                  <c:v>22913</c:v>
                </c:pt>
                <c:pt idx="60">
                  <c:v>20655</c:v>
                </c:pt>
                <c:pt idx="61">
                  <c:v>16896</c:v>
                </c:pt>
                <c:pt idx="62">
                  <c:v>20025</c:v>
                </c:pt>
                <c:pt idx="63">
                  <c:v>21464</c:v>
                </c:pt>
                <c:pt idx="64">
                  <c:v>16331</c:v>
                </c:pt>
                <c:pt idx="65">
                  <c:v>13304</c:v>
                </c:pt>
                <c:pt idx="66">
                  <c:v>12211</c:v>
                </c:pt>
                <c:pt idx="67">
                  <c:v>18206</c:v>
                </c:pt>
                <c:pt idx="68">
                  <c:v>6087</c:v>
                </c:pt>
                <c:pt idx="69">
                  <c:v>7230</c:v>
                </c:pt>
                <c:pt idx="70">
                  <c:v>11992</c:v>
                </c:pt>
                <c:pt idx="71">
                  <c:v>13366</c:v>
                </c:pt>
                <c:pt idx="72">
                  <c:v>9052</c:v>
                </c:pt>
                <c:pt idx="73">
                  <c:v>9565</c:v>
                </c:pt>
                <c:pt idx="74">
                  <c:v>7238</c:v>
                </c:pt>
                <c:pt idx="75">
                  <c:v>18270</c:v>
                </c:pt>
                <c:pt idx="76">
                  <c:v>11581</c:v>
                </c:pt>
                <c:pt idx="77">
                  <c:v>14000</c:v>
                </c:pt>
                <c:pt idx="78">
                  <c:v>17160</c:v>
                </c:pt>
                <c:pt idx="79">
                  <c:v>13748</c:v>
                </c:pt>
                <c:pt idx="80">
                  <c:v>10973</c:v>
                </c:pt>
                <c:pt idx="81">
                  <c:v>15416</c:v>
                </c:pt>
                <c:pt idx="82">
                  <c:v>16441</c:v>
                </c:pt>
                <c:pt idx="83">
                  <c:v>27398</c:v>
                </c:pt>
                <c:pt idx="84">
                  <c:v>12574</c:v>
                </c:pt>
                <c:pt idx="85">
                  <c:v>12266</c:v>
                </c:pt>
                <c:pt idx="86">
                  <c:v>8578</c:v>
                </c:pt>
                <c:pt idx="87">
                  <c:v>7346</c:v>
                </c:pt>
                <c:pt idx="88">
                  <c:v>7920</c:v>
                </c:pt>
                <c:pt idx="89">
                  <c:v>9534</c:v>
                </c:pt>
                <c:pt idx="90">
                  <c:v>17846</c:v>
                </c:pt>
                <c:pt idx="91">
                  <c:v>17594</c:v>
                </c:pt>
                <c:pt idx="92">
                  <c:v>21167</c:v>
                </c:pt>
                <c:pt idx="93">
                  <c:v>22094</c:v>
                </c:pt>
                <c:pt idx="94">
                  <c:v>21288</c:v>
                </c:pt>
                <c:pt idx="95">
                  <c:v>17612</c:v>
                </c:pt>
                <c:pt idx="96">
                  <c:v>5383</c:v>
                </c:pt>
                <c:pt idx="97">
                  <c:v>9560</c:v>
                </c:pt>
                <c:pt idx="98">
                  <c:v>9273</c:v>
                </c:pt>
                <c:pt idx="99">
                  <c:v>14007</c:v>
                </c:pt>
                <c:pt idx="100">
                  <c:v>10870</c:v>
                </c:pt>
                <c:pt idx="101">
                  <c:v>13768</c:v>
                </c:pt>
                <c:pt idx="102">
                  <c:v>19978</c:v>
                </c:pt>
                <c:pt idx="103">
                  <c:v>29155</c:v>
                </c:pt>
                <c:pt idx="104">
                  <c:v>16441</c:v>
                </c:pt>
                <c:pt idx="105">
                  <c:v>13713</c:v>
                </c:pt>
                <c:pt idx="106">
                  <c:v>15359</c:v>
                </c:pt>
                <c:pt idx="107">
                  <c:v>20344</c:v>
                </c:pt>
                <c:pt idx="108">
                  <c:v>19536</c:v>
                </c:pt>
                <c:pt idx="109">
                  <c:v>13145</c:v>
                </c:pt>
                <c:pt idx="110">
                  <c:v>15166</c:v>
                </c:pt>
                <c:pt idx="111">
                  <c:v>19704</c:v>
                </c:pt>
                <c:pt idx="112">
                  <c:v>19553</c:v>
                </c:pt>
                <c:pt idx="113">
                  <c:v>35465</c:v>
                </c:pt>
                <c:pt idx="114">
                  <c:v>14595</c:v>
                </c:pt>
                <c:pt idx="115">
                  <c:v>14356</c:v>
                </c:pt>
                <c:pt idx="116">
                  <c:v>12240</c:v>
                </c:pt>
                <c:pt idx="117">
                  <c:v>7758</c:v>
                </c:pt>
                <c:pt idx="118">
                  <c:v>17488</c:v>
                </c:pt>
                <c:pt idx="119">
                  <c:v>16177</c:v>
                </c:pt>
                <c:pt idx="120">
                  <c:v>13076</c:v>
                </c:pt>
                <c:pt idx="121">
                  <c:v>9923</c:v>
                </c:pt>
                <c:pt idx="122">
                  <c:v>16096</c:v>
                </c:pt>
                <c:pt idx="123">
                  <c:v>17447</c:v>
                </c:pt>
                <c:pt idx="124">
                  <c:v>12895</c:v>
                </c:pt>
                <c:pt idx="125">
                  <c:v>14965</c:v>
                </c:pt>
                <c:pt idx="126">
                  <c:v>17808</c:v>
                </c:pt>
                <c:pt idx="127">
                  <c:v>14607</c:v>
                </c:pt>
                <c:pt idx="128">
                  <c:v>12148</c:v>
                </c:pt>
                <c:pt idx="129">
                  <c:v>11752</c:v>
                </c:pt>
                <c:pt idx="130">
                  <c:v>12179</c:v>
                </c:pt>
                <c:pt idx="131">
                  <c:v>14807</c:v>
                </c:pt>
                <c:pt idx="132">
                  <c:v>8191</c:v>
                </c:pt>
                <c:pt idx="133">
                  <c:v>13645</c:v>
                </c:pt>
                <c:pt idx="134">
                  <c:v>16360</c:v>
                </c:pt>
                <c:pt idx="135">
                  <c:v>15480</c:v>
                </c:pt>
                <c:pt idx="136">
                  <c:v>16686</c:v>
                </c:pt>
                <c:pt idx="137">
                  <c:v>22938</c:v>
                </c:pt>
                <c:pt idx="138">
                  <c:v>16340</c:v>
                </c:pt>
                <c:pt idx="139">
                  <c:v>10041</c:v>
                </c:pt>
                <c:pt idx="140">
                  <c:v>6485</c:v>
                </c:pt>
                <c:pt idx="141">
                  <c:v>15133</c:v>
                </c:pt>
                <c:pt idx="142">
                  <c:v>14801</c:v>
                </c:pt>
                <c:pt idx="143">
                  <c:v>16523</c:v>
                </c:pt>
                <c:pt idx="144">
                  <c:v>14995</c:v>
                </c:pt>
                <c:pt idx="145">
                  <c:v>18217</c:v>
                </c:pt>
                <c:pt idx="146">
                  <c:v>24508</c:v>
                </c:pt>
                <c:pt idx="147">
                  <c:v>27800</c:v>
                </c:pt>
                <c:pt idx="148">
                  <c:v>32897</c:v>
                </c:pt>
                <c:pt idx="149">
                  <c:v>33127</c:v>
                </c:pt>
                <c:pt idx="150">
                  <c:v>28691</c:v>
                </c:pt>
                <c:pt idx="151">
                  <c:v>22292</c:v>
                </c:pt>
                <c:pt idx="152">
                  <c:v>32507</c:v>
                </c:pt>
                <c:pt idx="153">
                  <c:v>32995</c:v>
                </c:pt>
                <c:pt idx="154">
                  <c:v>28080</c:v>
                </c:pt>
                <c:pt idx="155">
                  <c:v>27273</c:v>
                </c:pt>
                <c:pt idx="156">
                  <c:v>20541</c:v>
                </c:pt>
                <c:pt idx="157">
                  <c:v>11904</c:v>
                </c:pt>
                <c:pt idx="158">
                  <c:v>9149</c:v>
                </c:pt>
                <c:pt idx="159">
                  <c:v>11800</c:v>
                </c:pt>
                <c:pt idx="160">
                  <c:v>15772</c:v>
                </c:pt>
                <c:pt idx="161">
                  <c:v>18617</c:v>
                </c:pt>
                <c:pt idx="162">
                  <c:v>19540</c:v>
                </c:pt>
                <c:pt idx="163">
                  <c:v>16166</c:v>
                </c:pt>
                <c:pt idx="164">
                  <c:v>14110</c:v>
                </c:pt>
                <c:pt idx="165">
                  <c:v>14807</c:v>
                </c:pt>
                <c:pt idx="166">
                  <c:v>11492</c:v>
                </c:pt>
                <c:pt idx="167">
                  <c:v>11489</c:v>
                </c:pt>
                <c:pt idx="168">
                  <c:v>13592</c:v>
                </c:pt>
                <c:pt idx="169">
                  <c:v>9303</c:v>
                </c:pt>
                <c:pt idx="170">
                  <c:v>11938</c:v>
                </c:pt>
                <c:pt idx="171">
                  <c:v>13171</c:v>
                </c:pt>
                <c:pt idx="172">
                  <c:v>13067</c:v>
                </c:pt>
                <c:pt idx="173">
                  <c:v>10224</c:v>
                </c:pt>
                <c:pt idx="174">
                  <c:v>12998</c:v>
                </c:pt>
                <c:pt idx="175">
                  <c:v>11828</c:v>
                </c:pt>
                <c:pt idx="176">
                  <c:v>11533</c:v>
                </c:pt>
                <c:pt idx="177">
                  <c:v>15787</c:v>
                </c:pt>
                <c:pt idx="178">
                  <c:v>20443</c:v>
                </c:pt>
                <c:pt idx="179">
                  <c:v>18568</c:v>
                </c:pt>
                <c:pt idx="180">
                  <c:v>28395</c:v>
                </c:pt>
                <c:pt idx="181">
                  <c:v>24211</c:v>
                </c:pt>
                <c:pt idx="182">
                  <c:v>20100</c:v>
                </c:pt>
                <c:pt idx="183">
                  <c:v>14193</c:v>
                </c:pt>
                <c:pt idx="184">
                  <c:v>19380</c:v>
                </c:pt>
                <c:pt idx="185">
                  <c:v>16259</c:v>
                </c:pt>
                <c:pt idx="186">
                  <c:v>9312</c:v>
                </c:pt>
                <c:pt idx="187">
                  <c:v>9921</c:v>
                </c:pt>
                <c:pt idx="188">
                  <c:v>12609</c:v>
                </c:pt>
                <c:pt idx="189">
                  <c:v>19199</c:v>
                </c:pt>
                <c:pt idx="190">
                  <c:v>16235</c:v>
                </c:pt>
                <c:pt idx="191">
                  <c:v>36396</c:v>
                </c:pt>
                <c:pt idx="192">
                  <c:v>23655</c:v>
                </c:pt>
                <c:pt idx="193">
                  <c:v>14339</c:v>
                </c:pt>
                <c:pt idx="194">
                  <c:v>18462</c:v>
                </c:pt>
                <c:pt idx="195">
                  <c:v>16380</c:v>
                </c:pt>
                <c:pt idx="196">
                  <c:v>18287</c:v>
                </c:pt>
                <c:pt idx="197">
                  <c:v>16234</c:v>
                </c:pt>
                <c:pt idx="198">
                  <c:v>14136</c:v>
                </c:pt>
                <c:pt idx="199">
                  <c:v>17295</c:v>
                </c:pt>
                <c:pt idx="200">
                  <c:v>23117</c:v>
                </c:pt>
                <c:pt idx="201">
                  <c:v>19132</c:v>
                </c:pt>
                <c:pt idx="202">
                  <c:v>17452</c:v>
                </c:pt>
                <c:pt idx="203">
                  <c:v>18518</c:v>
                </c:pt>
                <c:pt idx="204">
                  <c:v>23398</c:v>
                </c:pt>
                <c:pt idx="205">
                  <c:v>22831</c:v>
                </c:pt>
                <c:pt idx="206">
                  <c:v>21794</c:v>
                </c:pt>
                <c:pt idx="207">
                  <c:v>19204</c:v>
                </c:pt>
                <c:pt idx="208">
                  <c:v>25217</c:v>
                </c:pt>
                <c:pt idx="209">
                  <c:v>20209</c:v>
                </c:pt>
                <c:pt idx="210">
                  <c:v>14345</c:v>
                </c:pt>
                <c:pt idx="211">
                  <c:v>9235</c:v>
                </c:pt>
                <c:pt idx="212">
                  <c:v>4109</c:v>
                </c:pt>
                <c:pt idx="213">
                  <c:v>5963</c:v>
                </c:pt>
                <c:pt idx="214">
                  <c:v>11067</c:v>
                </c:pt>
                <c:pt idx="215">
                  <c:v>9181</c:v>
                </c:pt>
                <c:pt idx="216">
                  <c:v>7119</c:v>
                </c:pt>
                <c:pt idx="217">
                  <c:v>7392</c:v>
                </c:pt>
                <c:pt idx="218">
                  <c:v>11284</c:v>
                </c:pt>
                <c:pt idx="219">
                  <c:v>7053</c:v>
                </c:pt>
                <c:pt idx="220">
                  <c:v>6601</c:v>
                </c:pt>
                <c:pt idx="221">
                  <c:v>6330</c:v>
                </c:pt>
                <c:pt idx="222">
                  <c:v>8596</c:v>
                </c:pt>
                <c:pt idx="223">
                  <c:v>10701</c:v>
                </c:pt>
                <c:pt idx="224">
                  <c:v>12604</c:v>
                </c:pt>
                <c:pt idx="225">
                  <c:v>8110</c:v>
                </c:pt>
                <c:pt idx="226">
                  <c:v>5141</c:v>
                </c:pt>
                <c:pt idx="227">
                  <c:v>6138</c:v>
                </c:pt>
                <c:pt idx="228">
                  <c:v>8777</c:v>
                </c:pt>
                <c:pt idx="229">
                  <c:v>7604</c:v>
                </c:pt>
                <c:pt idx="230">
                  <c:v>8230</c:v>
                </c:pt>
                <c:pt idx="231">
                  <c:v>7985</c:v>
                </c:pt>
                <c:pt idx="232">
                  <c:v>8484</c:v>
                </c:pt>
                <c:pt idx="233">
                  <c:v>10030</c:v>
                </c:pt>
                <c:pt idx="234">
                  <c:v>6790</c:v>
                </c:pt>
                <c:pt idx="235">
                  <c:v>9305</c:v>
                </c:pt>
                <c:pt idx="236">
                  <c:v>16301</c:v>
                </c:pt>
                <c:pt idx="237">
                  <c:v>13153</c:v>
                </c:pt>
                <c:pt idx="238">
                  <c:v>8833</c:v>
                </c:pt>
                <c:pt idx="239">
                  <c:v>9916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56A-4578-ADA4-36EADC638732}"/>
            </c:ext>
          </c:extLst>
        </c:ser>
        <c:ser>
          <c:idx val="0"/>
          <c:order val="2"/>
          <c:tx>
            <c:v>Poprawne odpowiedzi</c:v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CCFFCC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numRef>
              <c:f>pytania!$G$1:$IL$1</c:f>
              <c:numCache>
                <c:formatCode>General</c:formatCode>
                <c:ptCount val="240"/>
                <c:pt idx="0">
                  <c:v>2005</c:v>
                </c:pt>
                <c:pt idx="12">
                  <c:v>2006</c:v>
                </c:pt>
                <c:pt idx="24">
                  <c:v>2007</c:v>
                </c:pt>
                <c:pt idx="36">
                  <c:v>2008</c:v>
                </c:pt>
                <c:pt idx="48">
                  <c:v>2009</c:v>
                </c:pt>
                <c:pt idx="60">
                  <c:v>2010</c:v>
                </c:pt>
                <c:pt idx="72">
                  <c:v>2011</c:v>
                </c:pt>
                <c:pt idx="84">
                  <c:v>2012</c:v>
                </c:pt>
                <c:pt idx="96">
                  <c:v>2013</c:v>
                </c:pt>
                <c:pt idx="108">
                  <c:v>2014</c:v>
                </c:pt>
                <c:pt idx="120">
                  <c:v>2015</c:v>
                </c:pt>
                <c:pt idx="132">
                  <c:v>2016</c:v>
                </c:pt>
                <c:pt idx="144">
                  <c:v>2017</c:v>
                </c:pt>
                <c:pt idx="156">
                  <c:v>2018</c:v>
                </c:pt>
                <c:pt idx="168">
                  <c:v>2019</c:v>
                </c:pt>
                <c:pt idx="180">
                  <c:v>2020</c:v>
                </c:pt>
                <c:pt idx="192">
                  <c:v>2021</c:v>
                </c:pt>
                <c:pt idx="204">
                  <c:v>2022</c:v>
                </c:pt>
                <c:pt idx="216">
                  <c:v>2023</c:v>
                </c:pt>
                <c:pt idx="228">
                  <c:v>2024</c:v>
                </c:pt>
              </c:numCache>
            </c:numRef>
          </c:cat>
          <c:val>
            <c:numRef>
              <c:f>pytania!$G$7:$IL$7</c:f>
              <c:numCache>
                <c:formatCode>General</c:formatCode>
                <c:ptCount val="240"/>
                <c:pt idx="46">
                  <c:v>39992</c:v>
                </c:pt>
                <c:pt idx="47">
                  <c:v>41541</c:v>
                </c:pt>
                <c:pt idx="48">
                  <c:v>38556</c:v>
                </c:pt>
                <c:pt idx="49">
                  <c:v>32710</c:v>
                </c:pt>
                <c:pt idx="50">
                  <c:v>25582</c:v>
                </c:pt>
                <c:pt idx="51">
                  <c:v>27555</c:v>
                </c:pt>
                <c:pt idx="52">
                  <c:v>26392</c:v>
                </c:pt>
                <c:pt idx="53">
                  <c:v>19595</c:v>
                </c:pt>
                <c:pt idx="54">
                  <c:v>29956</c:v>
                </c:pt>
                <c:pt idx="55">
                  <c:v>28884</c:v>
                </c:pt>
                <c:pt idx="56">
                  <c:v>22032</c:v>
                </c:pt>
                <c:pt idx="57">
                  <c:v>18663</c:v>
                </c:pt>
                <c:pt idx="58">
                  <c:v>25066</c:v>
                </c:pt>
                <c:pt idx="59">
                  <c:v>17133</c:v>
                </c:pt>
                <c:pt idx="60">
                  <c:v>13910</c:v>
                </c:pt>
                <c:pt idx="61">
                  <c:v>11008</c:v>
                </c:pt>
                <c:pt idx="62">
                  <c:v>14643</c:v>
                </c:pt>
                <c:pt idx="63">
                  <c:v>16268</c:v>
                </c:pt>
                <c:pt idx="64">
                  <c:v>11381</c:v>
                </c:pt>
                <c:pt idx="65">
                  <c:v>9202</c:v>
                </c:pt>
                <c:pt idx="66">
                  <c:v>8163</c:v>
                </c:pt>
                <c:pt idx="67">
                  <c:v>13630</c:v>
                </c:pt>
                <c:pt idx="68">
                  <c:v>4507</c:v>
                </c:pt>
                <c:pt idx="69">
                  <c:v>5454</c:v>
                </c:pt>
                <c:pt idx="70">
                  <c:v>7995</c:v>
                </c:pt>
                <c:pt idx="71">
                  <c:v>9137</c:v>
                </c:pt>
                <c:pt idx="72">
                  <c:v>5851</c:v>
                </c:pt>
                <c:pt idx="73">
                  <c:v>6389</c:v>
                </c:pt>
                <c:pt idx="74">
                  <c:v>4716</c:v>
                </c:pt>
                <c:pt idx="75">
                  <c:v>14191</c:v>
                </c:pt>
                <c:pt idx="76">
                  <c:v>8693</c:v>
                </c:pt>
                <c:pt idx="77">
                  <c:v>10502</c:v>
                </c:pt>
                <c:pt idx="78">
                  <c:v>12860</c:v>
                </c:pt>
                <c:pt idx="79">
                  <c:v>9902</c:v>
                </c:pt>
                <c:pt idx="80">
                  <c:v>7472</c:v>
                </c:pt>
                <c:pt idx="81">
                  <c:v>11063</c:v>
                </c:pt>
                <c:pt idx="82">
                  <c:v>12378</c:v>
                </c:pt>
                <c:pt idx="83">
                  <c:v>20675</c:v>
                </c:pt>
                <c:pt idx="84">
                  <c:v>8801</c:v>
                </c:pt>
                <c:pt idx="85">
                  <c:v>8326</c:v>
                </c:pt>
                <c:pt idx="86">
                  <c:v>5451</c:v>
                </c:pt>
                <c:pt idx="87">
                  <c:v>4751</c:v>
                </c:pt>
                <c:pt idx="88">
                  <c:v>5031</c:v>
                </c:pt>
                <c:pt idx="89">
                  <c:v>6105</c:v>
                </c:pt>
                <c:pt idx="90">
                  <c:v>13027</c:v>
                </c:pt>
                <c:pt idx="91">
                  <c:v>12264</c:v>
                </c:pt>
                <c:pt idx="92">
                  <c:v>16058</c:v>
                </c:pt>
                <c:pt idx="93">
                  <c:v>16403</c:v>
                </c:pt>
                <c:pt idx="94">
                  <c:v>16051</c:v>
                </c:pt>
                <c:pt idx="95">
                  <c:v>12737</c:v>
                </c:pt>
                <c:pt idx="96">
                  <c:v>3134</c:v>
                </c:pt>
                <c:pt idx="97">
                  <c:v>6382</c:v>
                </c:pt>
                <c:pt idx="98">
                  <c:v>6050</c:v>
                </c:pt>
                <c:pt idx="99">
                  <c:v>9971</c:v>
                </c:pt>
                <c:pt idx="100">
                  <c:v>7566</c:v>
                </c:pt>
                <c:pt idx="101">
                  <c:v>9772</c:v>
                </c:pt>
                <c:pt idx="102">
                  <c:v>15297</c:v>
                </c:pt>
                <c:pt idx="103">
                  <c:v>23016</c:v>
                </c:pt>
                <c:pt idx="104">
                  <c:v>11848</c:v>
                </c:pt>
                <c:pt idx="105">
                  <c:v>9577</c:v>
                </c:pt>
                <c:pt idx="106">
                  <c:v>10516</c:v>
                </c:pt>
                <c:pt idx="107">
                  <c:v>14511</c:v>
                </c:pt>
                <c:pt idx="108">
                  <c:v>13380</c:v>
                </c:pt>
                <c:pt idx="109">
                  <c:v>8506</c:v>
                </c:pt>
                <c:pt idx="110">
                  <c:v>10096</c:v>
                </c:pt>
                <c:pt idx="111">
                  <c:v>13616</c:v>
                </c:pt>
                <c:pt idx="112">
                  <c:v>13736</c:v>
                </c:pt>
                <c:pt idx="113">
                  <c:v>28990</c:v>
                </c:pt>
                <c:pt idx="114">
                  <c:v>9428</c:v>
                </c:pt>
                <c:pt idx="115">
                  <c:v>9542</c:v>
                </c:pt>
                <c:pt idx="116">
                  <c:v>7210</c:v>
                </c:pt>
                <c:pt idx="117">
                  <c:v>5215</c:v>
                </c:pt>
                <c:pt idx="118">
                  <c:v>12753</c:v>
                </c:pt>
                <c:pt idx="119">
                  <c:v>11509</c:v>
                </c:pt>
                <c:pt idx="120">
                  <c:v>8707</c:v>
                </c:pt>
                <c:pt idx="121">
                  <c:v>6024</c:v>
                </c:pt>
                <c:pt idx="122">
                  <c:v>9582</c:v>
                </c:pt>
                <c:pt idx="123">
                  <c:v>11023</c:v>
                </c:pt>
                <c:pt idx="124">
                  <c:v>7562</c:v>
                </c:pt>
                <c:pt idx="125">
                  <c:v>11582</c:v>
                </c:pt>
                <c:pt idx="126">
                  <c:v>12078</c:v>
                </c:pt>
                <c:pt idx="127">
                  <c:v>9661</c:v>
                </c:pt>
                <c:pt idx="128">
                  <c:v>7838</c:v>
                </c:pt>
                <c:pt idx="129">
                  <c:v>7282</c:v>
                </c:pt>
                <c:pt idx="130">
                  <c:v>7790</c:v>
                </c:pt>
                <c:pt idx="131">
                  <c:v>9622</c:v>
                </c:pt>
                <c:pt idx="132">
                  <c:v>4607</c:v>
                </c:pt>
                <c:pt idx="133">
                  <c:v>9398</c:v>
                </c:pt>
                <c:pt idx="134">
                  <c:v>10447</c:v>
                </c:pt>
                <c:pt idx="135">
                  <c:v>10145</c:v>
                </c:pt>
                <c:pt idx="136">
                  <c:v>11699</c:v>
                </c:pt>
                <c:pt idx="137">
                  <c:v>18095</c:v>
                </c:pt>
                <c:pt idx="138">
                  <c:v>10960</c:v>
                </c:pt>
                <c:pt idx="139">
                  <c:v>5998</c:v>
                </c:pt>
                <c:pt idx="140">
                  <c:v>3442</c:v>
                </c:pt>
                <c:pt idx="141">
                  <c:v>9174</c:v>
                </c:pt>
                <c:pt idx="142">
                  <c:v>7726</c:v>
                </c:pt>
                <c:pt idx="143">
                  <c:v>9098</c:v>
                </c:pt>
                <c:pt idx="144">
                  <c:v>8393</c:v>
                </c:pt>
                <c:pt idx="145">
                  <c:v>10222</c:v>
                </c:pt>
                <c:pt idx="146">
                  <c:v>15150</c:v>
                </c:pt>
                <c:pt idx="147">
                  <c:v>18855</c:v>
                </c:pt>
                <c:pt idx="148">
                  <c:v>22926</c:v>
                </c:pt>
                <c:pt idx="149">
                  <c:v>22861</c:v>
                </c:pt>
                <c:pt idx="150">
                  <c:v>19319</c:v>
                </c:pt>
                <c:pt idx="151">
                  <c:v>12955</c:v>
                </c:pt>
                <c:pt idx="152">
                  <c:v>20936</c:v>
                </c:pt>
                <c:pt idx="153">
                  <c:v>21979</c:v>
                </c:pt>
                <c:pt idx="154">
                  <c:v>17133</c:v>
                </c:pt>
                <c:pt idx="155">
                  <c:v>16457</c:v>
                </c:pt>
                <c:pt idx="156">
                  <c:v>12051</c:v>
                </c:pt>
                <c:pt idx="157">
                  <c:v>6961</c:v>
                </c:pt>
                <c:pt idx="158">
                  <c:v>4664</c:v>
                </c:pt>
                <c:pt idx="159">
                  <c:v>6131</c:v>
                </c:pt>
                <c:pt idx="160">
                  <c:v>9647</c:v>
                </c:pt>
                <c:pt idx="161">
                  <c:v>10939</c:v>
                </c:pt>
                <c:pt idx="162">
                  <c:v>11621</c:v>
                </c:pt>
                <c:pt idx="163">
                  <c:v>9179</c:v>
                </c:pt>
                <c:pt idx="164">
                  <c:v>8147</c:v>
                </c:pt>
                <c:pt idx="165">
                  <c:v>9191</c:v>
                </c:pt>
                <c:pt idx="166">
                  <c:v>7425</c:v>
                </c:pt>
                <c:pt idx="167">
                  <c:v>6979</c:v>
                </c:pt>
                <c:pt idx="168">
                  <c:v>8529</c:v>
                </c:pt>
                <c:pt idx="169">
                  <c:v>5655</c:v>
                </c:pt>
                <c:pt idx="170">
                  <c:v>7758</c:v>
                </c:pt>
                <c:pt idx="171">
                  <c:v>8135</c:v>
                </c:pt>
                <c:pt idx="172">
                  <c:v>8243</c:v>
                </c:pt>
                <c:pt idx="173">
                  <c:v>6801</c:v>
                </c:pt>
                <c:pt idx="174">
                  <c:v>8912</c:v>
                </c:pt>
                <c:pt idx="175">
                  <c:v>7343</c:v>
                </c:pt>
                <c:pt idx="176">
                  <c:v>7479</c:v>
                </c:pt>
                <c:pt idx="177">
                  <c:v>10710</c:v>
                </c:pt>
                <c:pt idx="178">
                  <c:v>13340</c:v>
                </c:pt>
                <c:pt idx="179">
                  <c:v>12445</c:v>
                </c:pt>
                <c:pt idx="180">
                  <c:v>21594</c:v>
                </c:pt>
                <c:pt idx="181">
                  <c:v>17399</c:v>
                </c:pt>
                <c:pt idx="182">
                  <c:v>13927</c:v>
                </c:pt>
                <c:pt idx="183">
                  <c:v>9529</c:v>
                </c:pt>
                <c:pt idx="184">
                  <c:v>13484</c:v>
                </c:pt>
                <c:pt idx="185">
                  <c:v>11372</c:v>
                </c:pt>
                <c:pt idx="186">
                  <c:v>6261</c:v>
                </c:pt>
                <c:pt idx="187">
                  <c:v>6940</c:v>
                </c:pt>
                <c:pt idx="188">
                  <c:v>9091</c:v>
                </c:pt>
                <c:pt idx="189">
                  <c:v>13985</c:v>
                </c:pt>
                <c:pt idx="190">
                  <c:v>11979</c:v>
                </c:pt>
                <c:pt idx="191">
                  <c:v>27843</c:v>
                </c:pt>
                <c:pt idx="192">
                  <c:v>15843</c:v>
                </c:pt>
                <c:pt idx="193">
                  <c:v>10171</c:v>
                </c:pt>
                <c:pt idx="194">
                  <c:v>12667</c:v>
                </c:pt>
                <c:pt idx="195">
                  <c:v>11132</c:v>
                </c:pt>
                <c:pt idx="196">
                  <c:v>12844</c:v>
                </c:pt>
                <c:pt idx="197">
                  <c:v>11467</c:v>
                </c:pt>
                <c:pt idx="198">
                  <c:v>9317</c:v>
                </c:pt>
                <c:pt idx="199">
                  <c:v>11838</c:v>
                </c:pt>
                <c:pt idx="200">
                  <c:v>16225</c:v>
                </c:pt>
                <c:pt idx="201">
                  <c:v>12689</c:v>
                </c:pt>
                <c:pt idx="202">
                  <c:v>12296</c:v>
                </c:pt>
                <c:pt idx="203">
                  <c:v>12343</c:v>
                </c:pt>
                <c:pt idx="204">
                  <c:v>15874</c:v>
                </c:pt>
                <c:pt idx="205">
                  <c:v>14917</c:v>
                </c:pt>
                <c:pt idx="206">
                  <c:v>14288</c:v>
                </c:pt>
                <c:pt idx="207">
                  <c:v>12809</c:v>
                </c:pt>
                <c:pt idx="208">
                  <c:v>17772</c:v>
                </c:pt>
                <c:pt idx="209">
                  <c:v>13657</c:v>
                </c:pt>
                <c:pt idx="210">
                  <c:v>10017</c:v>
                </c:pt>
                <c:pt idx="211">
                  <c:v>6182</c:v>
                </c:pt>
                <c:pt idx="212">
                  <c:v>2291</c:v>
                </c:pt>
                <c:pt idx="213">
                  <c:v>3279</c:v>
                </c:pt>
                <c:pt idx="214">
                  <c:v>7210</c:v>
                </c:pt>
                <c:pt idx="215">
                  <c:v>6033</c:v>
                </c:pt>
                <c:pt idx="216">
                  <c:v>4498</c:v>
                </c:pt>
                <c:pt idx="217">
                  <c:v>4496</c:v>
                </c:pt>
                <c:pt idx="218">
                  <c:v>8203</c:v>
                </c:pt>
                <c:pt idx="219">
                  <c:v>4904</c:v>
                </c:pt>
                <c:pt idx="220">
                  <c:v>4704</c:v>
                </c:pt>
                <c:pt idx="221">
                  <c:v>3757</c:v>
                </c:pt>
                <c:pt idx="222">
                  <c:v>5681</c:v>
                </c:pt>
                <c:pt idx="223">
                  <c:v>7669</c:v>
                </c:pt>
                <c:pt idx="224">
                  <c:v>8847</c:v>
                </c:pt>
                <c:pt idx="225">
                  <c:v>5601</c:v>
                </c:pt>
                <c:pt idx="226">
                  <c:v>3314</c:v>
                </c:pt>
                <c:pt idx="227">
                  <c:v>4011</c:v>
                </c:pt>
                <c:pt idx="228">
                  <c:v>5972</c:v>
                </c:pt>
                <c:pt idx="229">
                  <c:v>5042</c:v>
                </c:pt>
                <c:pt idx="230">
                  <c:v>5878</c:v>
                </c:pt>
                <c:pt idx="231">
                  <c:v>5573</c:v>
                </c:pt>
                <c:pt idx="232">
                  <c:v>5797</c:v>
                </c:pt>
                <c:pt idx="233">
                  <c:v>7274</c:v>
                </c:pt>
                <c:pt idx="234">
                  <c:v>4742</c:v>
                </c:pt>
                <c:pt idx="235">
                  <c:v>6758</c:v>
                </c:pt>
                <c:pt idx="236">
                  <c:v>12196</c:v>
                </c:pt>
                <c:pt idx="237">
                  <c:v>9447</c:v>
                </c:pt>
                <c:pt idx="238">
                  <c:v>6189</c:v>
                </c:pt>
                <c:pt idx="239">
                  <c:v>7284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56A-4578-ADA4-36EADC638732}"/>
            </c:ext>
          </c:extLst>
        </c:ser>
        <c:ser>
          <c:idx val="3"/>
          <c:order val="3"/>
          <c:tx>
            <c:v>Błędne odpowiedzi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FFCC99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pytania!$G$1:$IL$1</c:f>
              <c:numCache>
                <c:formatCode>General</c:formatCode>
                <c:ptCount val="240"/>
                <c:pt idx="0">
                  <c:v>2005</c:v>
                </c:pt>
                <c:pt idx="12">
                  <c:v>2006</c:v>
                </c:pt>
                <c:pt idx="24">
                  <c:v>2007</c:v>
                </c:pt>
                <c:pt idx="36">
                  <c:v>2008</c:v>
                </c:pt>
                <c:pt idx="48">
                  <c:v>2009</c:v>
                </c:pt>
                <c:pt idx="60">
                  <c:v>2010</c:v>
                </c:pt>
                <c:pt idx="72">
                  <c:v>2011</c:v>
                </c:pt>
                <c:pt idx="84">
                  <c:v>2012</c:v>
                </c:pt>
                <c:pt idx="96">
                  <c:v>2013</c:v>
                </c:pt>
                <c:pt idx="108">
                  <c:v>2014</c:v>
                </c:pt>
                <c:pt idx="120">
                  <c:v>2015</c:v>
                </c:pt>
                <c:pt idx="132">
                  <c:v>2016</c:v>
                </c:pt>
                <c:pt idx="144">
                  <c:v>2017</c:v>
                </c:pt>
                <c:pt idx="156">
                  <c:v>2018</c:v>
                </c:pt>
                <c:pt idx="168">
                  <c:v>2019</c:v>
                </c:pt>
                <c:pt idx="180">
                  <c:v>2020</c:v>
                </c:pt>
                <c:pt idx="192">
                  <c:v>2021</c:v>
                </c:pt>
                <c:pt idx="204">
                  <c:v>2022</c:v>
                </c:pt>
                <c:pt idx="216">
                  <c:v>2023</c:v>
                </c:pt>
                <c:pt idx="228">
                  <c:v>2024</c:v>
                </c:pt>
              </c:numCache>
            </c:numRef>
          </c:cat>
          <c:val>
            <c:numRef>
              <c:f>pytania!$G$9:$IL$9</c:f>
              <c:numCache>
                <c:formatCode>General</c:formatCode>
                <c:ptCount val="240"/>
                <c:pt idx="46">
                  <c:v>1203</c:v>
                </c:pt>
                <c:pt idx="47">
                  <c:v>1221</c:v>
                </c:pt>
                <c:pt idx="48">
                  <c:v>1522</c:v>
                </c:pt>
                <c:pt idx="49">
                  <c:v>1327</c:v>
                </c:pt>
                <c:pt idx="50">
                  <c:v>832</c:v>
                </c:pt>
                <c:pt idx="51">
                  <c:v>918</c:v>
                </c:pt>
                <c:pt idx="52">
                  <c:v>829</c:v>
                </c:pt>
                <c:pt idx="53">
                  <c:v>545</c:v>
                </c:pt>
                <c:pt idx="54">
                  <c:v>966</c:v>
                </c:pt>
                <c:pt idx="55">
                  <c:v>713</c:v>
                </c:pt>
                <c:pt idx="56">
                  <c:v>524</c:v>
                </c:pt>
                <c:pt idx="57">
                  <c:v>440</c:v>
                </c:pt>
                <c:pt idx="58">
                  <c:v>546</c:v>
                </c:pt>
                <c:pt idx="59">
                  <c:v>395</c:v>
                </c:pt>
                <c:pt idx="60">
                  <c:v>328</c:v>
                </c:pt>
                <c:pt idx="61">
                  <c:v>207</c:v>
                </c:pt>
                <c:pt idx="62">
                  <c:v>292</c:v>
                </c:pt>
                <c:pt idx="63">
                  <c:v>342</c:v>
                </c:pt>
                <c:pt idx="64">
                  <c:v>272</c:v>
                </c:pt>
                <c:pt idx="65">
                  <c:v>188</c:v>
                </c:pt>
                <c:pt idx="66">
                  <c:v>170</c:v>
                </c:pt>
                <c:pt idx="67">
                  <c:v>320</c:v>
                </c:pt>
                <c:pt idx="68">
                  <c:v>88</c:v>
                </c:pt>
                <c:pt idx="69">
                  <c:v>119</c:v>
                </c:pt>
                <c:pt idx="70">
                  <c:v>170</c:v>
                </c:pt>
                <c:pt idx="71">
                  <c:v>199</c:v>
                </c:pt>
                <c:pt idx="72">
                  <c:v>106</c:v>
                </c:pt>
                <c:pt idx="73">
                  <c:v>143</c:v>
                </c:pt>
                <c:pt idx="74">
                  <c:v>101</c:v>
                </c:pt>
                <c:pt idx="75">
                  <c:v>255</c:v>
                </c:pt>
                <c:pt idx="76">
                  <c:v>210</c:v>
                </c:pt>
                <c:pt idx="77">
                  <c:v>367</c:v>
                </c:pt>
                <c:pt idx="78">
                  <c:v>337</c:v>
                </c:pt>
                <c:pt idx="79">
                  <c:v>283</c:v>
                </c:pt>
                <c:pt idx="80">
                  <c:v>214</c:v>
                </c:pt>
                <c:pt idx="81">
                  <c:v>306</c:v>
                </c:pt>
                <c:pt idx="82">
                  <c:v>280</c:v>
                </c:pt>
                <c:pt idx="83">
                  <c:v>388</c:v>
                </c:pt>
                <c:pt idx="84">
                  <c:v>248</c:v>
                </c:pt>
                <c:pt idx="85">
                  <c:v>140</c:v>
                </c:pt>
                <c:pt idx="86">
                  <c:v>97</c:v>
                </c:pt>
                <c:pt idx="87">
                  <c:v>91</c:v>
                </c:pt>
                <c:pt idx="88">
                  <c:v>112</c:v>
                </c:pt>
                <c:pt idx="89">
                  <c:v>114</c:v>
                </c:pt>
                <c:pt idx="90">
                  <c:v>342</c:v>
                </c:pt>
                <c:pt idx="91">
                  <c:v>285</c:v>
                </c:pt>
                <c:pt idx="92">
                  <c:v>479</c:v>
                </c:pt>
                <c:pt idx="93">
                  <c:v>397</c:v>
                </c:pt>
                <c:pt idx="94">
                  <c:v>441</c:v>
                </c:pt>
                <c:pt idx="95">
                  <c:v>319</c:v>
                </c:pt>
                <c:pt idx="96">
                  <c:v>54</c:v>
                </c:pt>
                <c:pt idx="97">
                  <c:v>146</c:v>
                </c:pt>
                <c:pt idx="98">
                  <c:v>94</c:v>
                </c:pt>
                <c:pt idx="99">
                  <c:v>243</c:v>
                </c:pt>
                <c:pt idx="100">
                  <c:v>114</c:v>
                </c:pt>
                <c:pt idx="101">
                  <c:v>307</c:v>
                </c:pt>
                <c:pt idx="102">
                  <c:v>530</c:v>
                </c:pt>
                <c:pt idx="103">
                  <c:v>797</c:v>
                </c:pt>
                <c:pt idx="104">
                  <c:v>274</c:v>
                </c:pt>
                <c:pt idx="105">
                  <c:v>261</c:v>
                </c:pt>
                <c:pt idx="106">
                  <c:v>201</c:v>
                </c:pt>
                <c:pt idx="107">
                  <c:v>258</c:v>
                </c:pt>
                <c:pt idx="108">
                  <c:v>243</c:v>
                </c:pt>
                <c:pt idx="109">
                  <c:v>122</c:v>
                </c:pt>
                <c:pt idx="110">
                  <c:v>122</c:v>
                </c:pt>
                <c:pt idx="111">
                  <c:v>164</c:v>
                </c:pt>
                <c:pt idx="112">
                  <c:v>204</c:v>
                </c:pt>
                <c:pt idx="113">
                  <c:v>689</c:v>
                </c:pt>
                <c:pt idx="114">
                  <c:v>283</c:v>
                </c:pt>
                <c:pt idx="115">
                  <c:v>221</c:v>
                </c:pt>
                <c:pt idx="116">
                  <c:v>132</c:v>
                </c:pt>
                <c:pt idx="117">
                  <c:v>116</c:v>
                </c:pt>
                <c:pt idx="118">
                  <c:v>217</c:v>
                </c:pt>
                <c:pt idx="119">
                  <c:v>218</c:v>
                </c:pt>
                <c:pt idx="120">
                  <c:v>113</c:v>
                </c:pt>
                <c:pt idx="121">
                  <c:v>77</c:v>
                </c:pt>
                <c:pt idx="122">
                  <c:v>124</c:v>
                </c:pt>
                <c:pt idx="123">
                  <c:v>149</c:v>
                </c:pt>
                <c:pt idx="124">
                  <c:v>95</c:v>
                </c:pt>
                <c:pt idx="125">
                  <c:v>183</c:v>
                </c:pt>
                <c:pt idx="126">
                  <c:v>178</c:v>
                </c:pt>
                <c:pt idx="127">
                  <c:v>141</c:v>
                </c:pt>
                <c:pt idx="128">
                  <c:v>139</c:v>
                </c:pt>
                <c:pt idx="129">
                  <c:v>99</c:v>
                </c:pt>
                <c:pt idx="130">
                  <c:v>161</c:v>
                </c:pt>
                <c:pt idx="131">
                  <c:v>147</c:v>
                </c:pt>
                <c:pt idx="132">
                  <c:v>81</c:v>
                </c:pt>
                <c:pt idx="133">
                  <c:v>203</c:v>
                </c:pt>
                <c:pt idx="134">
                  <c:v>234</c:v>
                </c:pt>
                <c:pt idx="135">
                  <c:v>204</c:v>
                </c:pt>
                <c:pt idx="136">
                  <c:v>185</c:v>
                </c:pt>
                <c:pt idx="137">
                  <c:v>404</c:v>
                </c:pt>
                <c:pt idx="138">
                  <c:v>242</c:v>
                </c:pt>
                <c:pt idx="139">
                  <c:v>106</c:v>
                </c:pt>
                <c:pt idx="140">
                  <c:v>85</c:v>
                </c:pt>
                <c:pt idx="141">
                  <c:v>294</c:v>
                </c:pt>
                <c:pt idx="142">
                  <c:v>199</c:v>
                </c:pt>
                <c:pt idx="143">
                  <c:v>243</c:v>
                </c:pt>
                <c:pt idx="144">
                  <c:v>205</c:v>
                </c:pt>
                <c:pt idx="145">
                  <c:v>299</c:v>
                </c:pt>
                <c:pt idx="146">
                  <c:v>478</c:v>
                </c:pt>
                <c:pt idx="147">
                  <c:v>746</c:v>
                </c:pt>
                <c:pt idx="148">
                  <c:v>797</c:v>
                </c:pt>
                <c:pt idx="149">
                  <c:v>1044</c:v>
                </c:pt>
                <c:pt idx="150">
                  <c:v>662</c:v>
                </c:pt>
                <c:pt idx="151">
                  <c:v>428</c:v>
                </c:pt>
                <c:pt idx="152">
                  <c:v>1086</c:v>
                </c:pt>
                <c:pt idx="153">
                  <c:v>1014</c:v>
                </c:pt>
                <c:pt idx="154">
                  <c:v>795</c:v>
                </c:pt>
                <c:pt idx="155">
                  <c:v>728</c:v>
                </c:pt>
                <c:pt idx="156">
                  <c:v>584</c:v>
                </c:pt>
                <c:pt idx="157">
                  <c:v>318</c:v>
                </c:pt>
                <c:pt idx="158">
                  <c:v>289</c:v>
                </c:pt>
                <c:pt idx="159">
                  <c:v>392</c:v>
                </c:pt>
                <c:pt idx="160">
                  <c:v>439</c:v>
                </c:pt>
                <c:pt idx="161">
                  <c:v>630</c:v>
                </c:pt>
                <c:pt idx="162">
                  <c:v>559</c:v>
                </c:pt>
                <c:pt idx="163">
                  <c:v>449</c:v>
                </c:pt>
                <c:pt idx="164">
                  <c:v>372</c:v>
                </c:pt>
                <c:pt idx="165">
                  <c:v>373</c:v>
                </c:pt>
                <c:pt idx="166">
                  <c:v>304</c:v>
                </c:pt>
                <c:pt idx="167">
                  <c:v>386</c:v>
                </c:pt>
                <c:pt idx="168">
                  <c:v>358</c:v>
                </c:pt>
                <c:pt idx="169">
                  <c:v>236</c:v>
                </c:pt>
                <c:pt idx="170">
                  <c:v>360</c:v>
                </c:pt>
                <c:pt idx="171">
                  <c:v>415</c:v>
                </c:pt>
                <c:pt idx="172">
                  <c:v>371</c:v>
                </c:pt>
                <c:pt idx="173">
                  <c:v>289</c:v>
                </c:pt>
                <c:pt idx="174">
                  <c:v>447</c:v>
                </c:pt>
                <c:pt idx="175">
                  <c:v>367</c:v>
                </c:pt>
                <c:pt idx="176">
                  <c:v>382</c:v>
                </c:pt>
                <c:pt idx="177">
                  <c:v>750</c:v>
                </c:pt>
                <c:pt idx="178">
                  <c:v>970</c:v>
                </c:pt>
                <c:pt idx="179">
                  <c:v>884</c:v>
                </c:pt>
                <c:pt idx="180">
                  <c:v>1161</c:v>
                </c:pt>
                <c:pt idx="181">
                  <c:v>1038</c:v>
                </c:pt>
                <c:pt idx="182">
                  <c:v>899</c:v>
                </c:pt>
                <c:pt idx="183">
                  <c:v>582</c:v>
                </c:pt>
                <c:pt idx="184">
                  <c:v>810</c:v>
                </c:pt>
                <c:pt idx="185">
                  <c:v>638</c:v>
                </c:pt>
                <c:pt idx="186">
                  <c:v>358</c:v>
                </c:pt>
                <c:pt idx="187">
                  <c:v>358</c:v>
                </c:pt>
                <c:pt idx="188">
                  <c:v>446</c:v>
                </c:pt>
                <c:pt idx="189">
                  <c:v>830</c:v>
                </c:pt>
                <c:pt idx="190">
                  <c:v>733</c:v>
                </c:pt>
                <c:pt idx="191">
                  <c:v>1640</c:v>
                </c:pt>
                <c:pt idx="192">
                  <c:v>934</c:v>
                </c:pt>
                <c:pt idx="193">
                  <c:v>473</c:v>
                </c:pt>
                <c:pt idx="194">
                  <c:v>613</c:v>
                </c:pt>
                <c:pt idx="195">
                  <c:v>554</c:v>
                </c:pt>
                <c:pt idx="196">
                  <c:v>642</c:v>
                </c:pt>
                <c:pt idx="197">
                  <c:v>557</c:v>
                </c:pt>
                <c:pt idx="198">
                  <c:v>538</c:v>
                </c:pt>
                <c:pt idx="199">
                  <c:v>684</c:v>
                </c:pt>
                <c:pt idx="200">
                  <c:v>1010</c:v>
                </c:pt>
                <c:pt idx="201">
                  <c:v>677</c:v>
                </c:pt>
                <c:pt idx="202">
                  <c:v>617</c:v>
                </c:pt>
                <c:pt idx="203">
                  <c:v>535</c:v>
                </c:pt>
                <c:pt idx="204">
                  <c:v>709</c:v>
                </c:pt>
                <c:pt idx="205">
                  <c:v>593</c:v>
                </c:pt>
                <c:pt idx="206">
                  <c:v>560</c:v>
                </c:pt>
                <c:pt idx="207">
                  <c:v>531</c:v>
                </c:pt>
                <c:pt idx="208">
                  <c:v>723</c:v>
                </c:pt>
                <c:pt idx="209">
                  <c:v>596</c:v>
                </c:pt>
                <c:pt idx="210">
                  <c:v>501</c:v>
                </c:pt>
                <c:pt idx="211">
                  <c:v>274</c:v>
                </c:pt>
                <c:pt idx="212">
                  <c:v>102</c:v>
                </c:pt>
                <c:pt idx="213">
                  <c:v>170</c:v>
                </c:pt>
                <c:pt idx="214">
                  <c:v>407</c:v>
                </c:pt>
                <c:pt idx="215">
                  <c:v>325</c:v>
                </c:pt>
                <c:pt idx="216">
                  <c:v>248</c:v>
                </c:pt>
                <c:pt idx="217">
                  <c:v>224</c:v>
                </c:pt>
                <c:pt idx="218">
                  <c:v>435</c:v>
                </c:pt>
                <c:pt idx="219">
                  <c:v>278</c:v>
                </c:pt>
                <c:pt idx="220">
                  <c:v>269</c:v>
                </c:pt>
                <c:pt idx="221">
                  <c:v>231</c:v>
                </c:pt>
                <c:pt idx="222">
                  <c:v>290</c:v>
                </c:pt>
                <c:pt idx="223">
                  <c:v>398</c:v>
                </c:pt>
                <c:pt idx="224">
                  <c:v>484</c:v>
                </c:pt>
                <c:pt idx="225">
                  <c:v>358</c:v>
                </c:pt>
                <c:pt idx="226">
                  <c:v>193</c:v>
                </c:pt>
                <c:pt idx="227">
                  <c:v>193</c:v>
                </c:pt>
                <c:pt idx="228">
                  <c:v>322</c:v>
                </c:pt>
                <c:pt idx="229">
                  <c:v>210</c:v>
                </c:pt>
                <c:pt idx="230">
                  <c:v>338</c:v>
                </c:pt>
                <c:pt idx="231">
                  <c:v>299</c:v>
                </c:pt>
                <c:pt idx="232">
                  <c:v>302</c:v>
                </c:pt>
                <c:pt idx="233">
                  <c:v>457</c:v>
                </c:pt>
                <c:pt idx="234">
                  <c:v>270</c:v>
                </c:pt>
                <c:pt idx="235">
                  <c:v>437</c:v>
                </c:pt>
                <c:pt idx="236">
                  <c:v>845</c:v>
                </c:pt>
                <c:pt idx="237">
                  <c:v>563</c:v>
                </c:pt>
                <c:pt idx="238">
                  <c:v>355</c:v>
                </c:pt>
                <c:pt idx="239">
                  <c:v>495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56A-4578-ADA4-36EADC6387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8370480"/>
        <c:axId val="1"/>
      </c:lineChart>
      <c:catAx>
        <c:axId val="2483704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Small Fonts"/>
                    <a:ea typeface="Small Fonts"/>
                    <a:cs typeface="Small Fonts"/>
                  </a:defRPr>
                </a:pPr>
                <a:r>
                  <a:rPr lang="pl-PL"/>
                  <a:t>Lata</a:t>
                </a:r>
              </a:p>
            </c:rich>
          </c:tx>
          <c:layout>
            <c:manualLayout>
              <c:xMode val="edge"/>
              <c:yMode val="edge"/>
              <c:x val="0.52430662026277552"/>
              <c:y val="0.886029351964807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6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Small Fonts"/>
                <a:ea typeface="Small Fonts"/>
                <a:cs typeface="Small Fonts"/>
              </a:defRPr>
            </a:pPr>
            <a:endParaRPr lang="pl-P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Small Fonts"/>
                    <a:ea typeface="Small Fonts"/>
                    <a:cs typeface="Small Fonts"/>
                  </a:defRPr>
                </a:pPr>
                <a:r>
                  <a:rPr lang="pl-PL"/>
                  <a:t>Pytania i odpowiedzi</a:t>
                </a:r>
              </a:p>
            </c:rich>
          </c:tx>
          <c:layout>
            <c:manualLayout>
              <c:xMode val="edge"/>
              <c:yMode val="edge"/>
              <c:x val="2.7777739236339954E-2"/>
              <c:y val="0.3492647221914161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Small Fonts"/>
                <a:ea typeface="Small Fonts"/>
                <a:cs typeface="Small Fonts"/>
              </a:defRPr>
            </a:pPr>
            <a:endParaRPr lang="pl-PL"/>
          </a:p>
        </c:txPr>
        <c:crossAx val="248370480"/>
        <c:crosses val="autoZero"/>
        <c:crossBetween val="between"/>
      </c:valAx>
      <c:spPr>
        <a:solidFill>
          <a:srgbClr val="C0C0C0"/>
        </a:solidFill>
        <a:ln w="12700">
          <a:solidFill>
            <a:srgbClr val="C0C0C0"/>
          </a:solidFill>
          <a:prstDash val="solid"/>
        </a:ln>
      </c:spPr>
    </c:plotArea>
    <c:plotVisOnly val="1"/>
    <c:dispBlanksAs val="span"/>
    <c:showDLblsOverMax val="0"/>
  </c:chart>
  <c:spPr>
    <a:pattFill prst="ltUpDiag">
      <a:fgClr>
        <a:schemeClr val="bg1">
          <a:lumMod val="75000"/>
        </a:schemeClr>
      </a:fgClr>
      <a:bgClr>
        <a:schemeClr val="bg1"/>
      </a:bgClr>
    </a:patt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l-PL" sz="800" b="1" baseline="0"/>
              <a:t>Rozmiar bazy pytań</a:t>
            </a:r>
            <a:endParaRPr lang="en-US" sz="800" b="1" baseline="0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805575570976377"/>
          <c:y val="0.19852941176470587"/>
          <c:w val="0.85764034295034275"/>
          <c:h val="0.61764705882352944"/>
        </c:manualLayout>
      </c:layout>
      <c:lineChart>
        <c:grouping val="standard"/>
        <c:varyColors val="0"/>
        <c:ser>
          <c:idx val="0"/>
          <c:order val="0"/>
          <c:tx>
            <c:v>Ilość pytań</c:v>
          </c:tx>
          <c:spPr>
            <a:ln w="25400">
              <a:solidFill>
                <a:schemeClr val="accent1"/>
              </a:solidFill>
            </a:ln>
          </c:spPr>
          <c:marker>
            <c:symbol val="none"/>
          </c:marker>
          <c:cat>
            <c:numRef>
              <c:f>baza!$F$1:$IW$1</c:f>
              <c:numCache>
                <c:formatCode>General</c:formatCode>
                <c:ptCount val="252"/>
                <c:pt idx="0">
                  <c:v>2005</c:v>
                </c:pt>
                <c:pt idx="12">
                  <c:v>2006</c:v>
                </c:pt>
                <c:pt idx="24">
                  <c:v>2007</c:v>
                </c:pt>
                <c:pt idx="36">
                  <c:v>2008</c:v>
                </c:pt>
                <c:pt idx="48">
                  <c:v>2009</c:v>
                </c:pt>
                <c:pt idx="60">
                  <c:v>2010</c:v>
                </c:pt>
                <c:pt idx="72">
                  <c:v>2011</c:v>
                </c:pt>
                <c:pt idx="84">
                  <c:v>2012</c:v>
                </c:pt>
                <c:pt idx="96">
                  <c:v>2013</c:v>
                </c:pt>
                <c:pt idx="108">
                  <c:v>2014</c:v>
                </c:pt>
                <c:pt idx="120">
                  <c:v>2015</c:v>
                </c:pt>
                <c:pt idx="132">
                  <c:v>2016</c:v>
                </c:pt>
                <c:pt idx="144">
                  <c:v>2017</c:v>
                </c:pt>
                <c:pt idx="156">
                  <c:v>2018</c:v>
                </c:pt>
                <c:pt idx="168">
                  <c:v>2019</c:v>
                </c:pt>
                <c:pt idx="180">
                  <c:v>2020</c:v>
                </c:pt>
                <c:pt idx="192">
                  <c:v>2021</c:v>
                </c:pt>
                <c:pt idx="204">
                  <c:v>2022</c:v>
                </c:pt>
                <c:pt idx="216">
                  <c:v>2023</c:v>
                </c:pt>
                <c:pt idx="228">
                  <c:v>2024</c:v>
                </c:pt>
                <c:pt idx="240">
                  <c:v>2025</c:v>
                </c:pt>
              </c:numCache>
            </c:numRef>
          </c:cat>
          <c:val>
            <c:numRef>
              <c:f>baza!$F$3:$IW$3</c:f>
              <c:numCache>
                <c:formatCode>General</c:formatCode>
                <c:ptCount val="252"/>
                <c:pt idx="5">
                  <c:v>1709</c:v>
                </c:pt>
                <c:pt idx="6">
                  <c:v>3258</c:v>
                </c:pt>
                <c:pt idx="7">
                  <c:v>4609</c:v>
                </c:pt>
                <c:pt idx="8">
                  <c:v>5828</c:v>
                </c:pt>
                <c:pt idx="9">
                  <c:v>5828</c:v>
                </c:pt>
                <c:pt idx="10">
                  <c:v>6700</c:v>
                </c:pt>
                <c:pt idx="11">
                  <c:v>7033</c:v>
                </c:pt>
                <c:pt idx="12">
                  <c:v>7233</c:v>
                </c:pt>
                <c:pt idx="13">
                  <c:v>7786</c:v>
                </c:pt>
                <c:pt idx="14">
                  <c:v>9595</c:v>
                </c:pt>
                <c:pt idx="15">
                  <c:v>11273</c:v>
                </c:pt>
                <c:pt idx="16">
                  <c:v>14600</c:v>
                </c:pt>
                <c:pt idx="17">
                  <c:v>17001</c:v>
                </c:pt>
                <c:pt idx="18">
                  <c:v>18681</c:v>
                </c:pt>
                <c:pt idx="19">
                  <c:v>21000</c:v>
                </c:pt>
                <c:pt idx="20">
                  <c:v>23000</c:v>
                </c:pt>
                <c:pt idx="21">
                  <c:v>25500</c:v>
                </c:pt>
                <c:pt idx="22">
                  <c:v>27500</c:v>
                </c:pt>
                <c:pt idx="23">
                  <c:v>28715</c:v>
                </c:pt>
                <c:pt idx="24">
                  <c:v>30050</c:v>
                </c:pt>
                <c:pt idx="25">
                  <c:v>30580</c:v>
                </c:pt>
                <c:pt idx="26">
                  <c:v>30969</c:v>
                </c:pt>
                <c:pt idx="27">
                  <c:v>31600</c:v>
                </c:pt>
                <c:pt idx="28">
                  <c:v>33766</c:v>
                </c:pt>
                <c:pt idx="29">
                  <c:v>35693</c:v>
                </c:pt>
                <c:pt idx="30">
                  <c:v>37601</c:v>
                </c:pt>
                <c:pt idx="31">
                  <c:v>38684</c:v>
                </c:pt>
                <c:pt idx="32">
                  <c:v>38855</c:v>
                </c:pt>
                <c:pt idx="33">
                  <c:v>40709</c:v>
                </c:pt>
                <c:pt idx="34">
                  <c:v>41220</c:v>
                </c:pt>
                <c:pt idx="35">
                  <c:v>41785</c:v>
                </c:pt>
                <c:pt idx="36">
                  <c:v>48558</c:v>
                </c:pt>
                <c:pt idx="37">
                  <c:v>49843</c:v>
                </c:pt>
                <c:pt idx="38">
                  <c:v>50676</c:v>
                </c:pt>
                <c:pt idx="39">
                  <c:v>52122</c:v>
                </c:pt>
                <c:pt idx="40">
                  <c:v>52929</c:v>
                </c:pt>
                <c:pt idx="41">
                  <c:v>54321</c:v>
                </c:pt>
                <c:pt idx="42">
                  <c:v>55155</c:v>
                </c:pt>
                <c:pt idx="43">
                  <c:v>56116</c:v>
                </c:pt>
                <c:pt idx="44">
                  <c:v>57717</c:v>
                </c:pt>
                <c:pt idx="45">
                  <c:v>59195</c:v>
                </c:pt>
                <c:pt idx="46">
                  <c:v>61061</c:v>
                </c:pt>
                <c:pt idx="47">
                  <c:v>61061</c:v>
                </c:pt>
                <c:pt idx="48">
                  <c:v>62842</c:v>
                </c:pt>
                <c:pt idx="49">
                  <c:v>62842</c:v>
                </c:pt>
                <c:pt idx="50">
                  <c:v>64078</c:v>
                </c:pt>
                <c:pt idx="51">
                  <c:v>64078</c:v>
                </c:pt>
                <c:pt idx="52">
                  <c:v>64835</c:v>
                </c:pt>
                <c:pt idx="53">
                  <c:v>64835</c:v>
                </c:pt>
                <c:pt idx="54">
                  <c:v>66299</c:v>
                </c:pt>
                <c:pt idx="55">
                  <c:v>67867</c:v>
                </c:pt>
                <c:pt idx="56">
                  <c:v>69569</c:v>
                </c:pt>
                <c:pt idx="57">
                  <c:v>70307</c:v>
                </c:pt>
                <c:pt idx="58">
                  <c:v>70307</c:v>
                </c:pt>
                <c:pt idx="59">
                  <c:v>70307</c:v>
                </c:pt>
                <c:pt idx="60">
                  <c:v>70307</c:v>
                </c:pt>
                <c:pt idx="61">
                  <c:v>71017</c:v>
                </c:pt>
                <c:pt idx="62">
                  <c:v>71017</c:v>
                </c:pt>
                <c:pt idx="63">
                  <c:v>71017</c:v>
                </c:pt>
                <c:pt idx="64">
                  <c:v>71457</c:v>
                </c:pt>
                <c:pt idx="65">
                  <c:v>71457</c:v>
                </c:pt>
                <c:pt idx="66">
                  <c:v>71457</c:v>
                </c:pt>
                <c:pt idx="67">
                  <c:v>71517</c:v>
                </c:pt>
                <c:pt idx="68">
                  <c:v>71517</c:v>
                </c:pt>
                <c:pt idx="69">
                  <c:v>71517</c:v>
                </c:pt>
                <c:pt idx="70">
                  <c:v>71517</c:v>
                </c:pt>
                <c:pt idx="71">
                  <c:v>71517</c:v>
                </c:pt>
                <c:pt idx="72">
                  <c:v>71771</c:v>
                </c:pt>
                <c:pt idx="73">
                  <c:v>71771</c:v>
                </c:pt>
                <c:pt idx="74">
                  <c:v>71771</c:v>
                </c:pt>
                <c:pt idx="75">
                  <c:v>71911</c:v>
                </c:pt>
                <c:pt idx="76">
                  <c:v>71911</c:v>
                </c:pt>
                <c:pt idx="77">
                  <c:v>71911</c:v>
                </c:pt>
                <c:pt idx="78">
                  <c:v>71911</c:v>
                </c:pt>
                <c:pt idx="79">
                  <c:v>71911</c:v>
                </c:pt>
                <c:pt idx="80">
                  <c:v>72272</c:v>
                </c:pt>
                <c:pt idx="81">
                  <c:v>72272</c:v>
                </c:pt>
                <c:pt idx="82">
                  <c:v>72272</c:v>
                </c:pt>
                <c:pt idx="83">
                  <c:v>72272</c:v>
                </c:pt>
                <c:pt idx="84">
                  <c:v>72272</c:v>
                </c:pt>
                <c:pt idx="85">
                  <c:v>73123</c:v>
                </c:pt>
                <c:pt idx="86">
                  <c:v>73123</c:v>
                </c:pt>
                <c:pt idx="87">
                  <c:v>73973</c:v>
                </c:pt>
                <c:pt idx="88">
                  <c:v>73973</c:v>
                </c:pt>
                <c:pt idx="89">
                  <c:v>73973</c:v>
                </c:pt>
                <c:pt idx="90">
                  <c:v>73973</c:v>
                </c:pt>
                <c:pt idx="91">
                  <c:v>74214</c:v>
                </c:pt>
                <c:pt idx="92">
                  <c:v>74214</c:v>
                </c:pt>
                <c:pt idx="93">
                  <c:v>74214</c:v>
                </c:pt>
                <c:pt idx="94">
                  <c:v>74447</c:v>
                </c:pt>
                <c:pt idx="95">
                  <c:v>74447</c:v>
                </c:pt>
                <c:pt idx="96">
                  <c:v>74447</c:v>
                </c:pt>
                <c:pt idx="97">
                  <c:v>74447</c:v>
                </c:pt>
                <c:pt idx="98">
                  <c:v>74447</c:v>
                </c:pt>
                <c:pt idx="99">
                  <c:v>74447</c:v>
                </c:pt>
                <c:pt idx="100">
                  <c:v>74447</c:v>
                </c:pt>
                <c:pt idx="101">
                  <c:v>75000</c:v>
                </c:pt>
                <c:pt idx="102">
                  <c:v>75222</c:v>
                </c:pt>
                <c:pt idx="103">
                  <c:v>75222</c:v>
                </c:pt>
                <c:pt idx="104">
                  <c:v>75222</c:v>
                </c:pt>
                <c:pt idx="105">
                  <c:v>75555</c:v>
                </c:pt>
                <c:pt idx="106">
                  <c:v>75555</c:v>
                </c:pt>
                <c:pt idx="107">
                  <c:v>75555</c:v>
                </c:pt>
                <c:pt idx="108">
                  <c:v>75555</c:v>
                </c:pt>
                <c:pt idx="109">
                  <c:v>75555</c:v>
                </c:pt>
                <c:pt idx="110">
                  <c:v>76067</c:v>
                </c:pt>
                <c:pt idx="111">
                  <c:v>76067</c:v>
                </c:pt>
                <c:pt idx="112">
                  <c:v>76067</c:v>
                </c:pt>
                <c:pt idx="113">
                  <c:v>76067</c:v>
                </c:pt>
                <c:pt idx="114">
                  <c:v>76867</c:v>
                </c:pt>
                <c:pt idx="115">
                  <c:v>76867</c:v>
                </c:pt>
                <c:pt idx="116">
                  <c:v>76867</c:v>
                </c:pt>
                <c:pt idx="117">
                  <c:v>76867</c:v>
                </c:pt>
                <c:pt idx="118">
                  <c:v>76847</c:v>
                </c:pt>
                <c:pt idx="119">
                  <c:v>76847</c:v>
                </c:pt>
                <c:pt idx="120">
                  <c:v>76847</c:v>
                </c:pt>
                <c:pt idx="121">
                  <c:v>76847</c:v>
                </c:pt>
                <c:pt idx="122">
                  <c:v>76847</c:v>
                </c:pt>
                <c:pt idx="123">
                  <c:v>76847</c:v>
                </c:pt>
                <c:pt idx="124">
                  <c:v>76847</c:v>
                </c:pt>
                <c:pt idx="125">
                  <c:v>76847</c:v>
                </c:pt>
                <c:pt idx="126">
                  <c:v>79432</c:v>
                </c:pt>
                <c:pt idx="127">
                  <c:v>81918</c:v>
                </c:pt>
                <c:pt idx="128">
                  <c:v>81918</c:v>
                </c:pt>
                <c:pt idx="129">
                  <c:v>81911</c:v>
                </c:pt>
                <c:pt idx="130">
                  <c:v>81909</c:v>
                </c:pt>
                <c:pt idx="131">
                  <c:v>81909</c:v>
                </c:pt>
                <c:pt idx="132">
                  <c:v>85958</c:v>
                </c:pt>
                <c:pt idx="133">
                  <c:v>85958</c:v>
                </c:pt>
                <c:pt idx="134">
                  <c:v>85958</c:v>
                </c:pt>
                <c:pt idx="135">
                  <c:v>85958</c:v>
                </c:pt>
                <c:pt idx="136">
                  <c:v>85958</c:v>
                </c:pt>
                <c:pt idx="137">
                  <c:v>90990</c:v>
                </c:pt>
                <c:pt idx="138">
                  <c:v>90990</c:v>
                </c:pt>
                <c:pt idx="139">
                  <c:v>90989</c:v>
                </c:pt>
                <c:pt idx="140">
                  <c:v>90989</c:v>
                </c:pt>
                <c:pt idx="141">
                  <c:v>95295</c:v>
                </c:pt>
                <c:pt idx="142">
                  <c:v>95295</c:v>
                </c:pt>
                <c:pt idx="143">
                  <c:v>95295</c:v>
                </c:pt>
                <c:pt idx="144">
                  <c:v>95295</c:v>
                </c:pt>
                <c:pt idx="145">
                  <c:v>98189</c:v>
                </c:pt>
                <c:pt idx="146">
                  <c:v>98189</c:v>
                </c:pt>
                <c:pt idx="147">
                  <c:v>98189</c:v>
                </c:pt>
                <c:pt idx="148">
                  <c:v>98189</c:v>
                </c:pt>
                <c:pt idx="149">
                  <c:v>101101</c:v>
                </c:pt>
                <c:pt idx="150">
                  <c:v>101101</c:v>
                </c:pt>
                <c:pt idx="151">
                  <c:v>102486</c:v>
                </c:pt>
                <c:pt idx="152">
                  <c:v>102486</c:v>
                </c:pt>
                <c:pt idx="153">
                  <c:v>102486</c:v>
                </c:pt>
                <c:pt idx="154">
                  <c:v>102486</c:v>
                </c:pt>
                <c:pt idx="155">
                  <c:v>102486</c:v>
                </c:pt>
                <c:pt idx="156">
                  <c:v>102486</c:v>
                </c:pt>
                <c:pt idx="157">
                  <c:v>102486</c:v>
                </c:pt>
                <c:pt idx="158">
                  <c:v>106468</c:v>
                </c:pt>
                <c:pt idx="159">
                  <c:v>106470</c:v>
                </c:pt>
                <c:pt idx="160">
                  <c:v>107070</c:v>
                </c:pt>
                <c:pt idx="161">
                  <c:v>107070</c:v>
                </c:pt>
                <c:pt idx="162">
                  <c:v>107070</c:v>
                </c:pt>
                <c:pt idx="163">
                  <c:v>107074</c:v>
                </c:pt>
                <c:pt idx="164">
                  <c:v>107074</c:v>
                </c:pt>
                <c:pt idx="165">
                  <c:v>107074</c:v>
                </c:pt>
                <c:pt idx="166">
                  <c:v>107074</c:v>
                </c:pt>
                <c:pt idx="167">
                  <c:v>107074</c:v>
                </c:pt>
                <c:pt idx="168">
                  <c:v>107074</c:v>
                </c:pt>
                <c:pt idx="169">
                  <c:v>107081</c:v>
                </c:pt>
                <c:pt idx="170">
                  <c:v>107081</c:v>
                </c:pt>
                <c:pt idx="171">
                  <c:v>110330</c:v>
                </c:pt>
                <c:pt idx="172">
                  <c:v>110330</c:v>
                </c:pt>
                <c:pt idx="173">
                  <c:v>110330</c:v>
                </c:pt>
                <c:pt idx="174">
                  <c:v>110330</c:v>
                </c:pt>
                <c:pt idx="175">
                  <c:v>110330</c:v>
                </c:pt>
                <c:pt idx="176">
                  <c:v>110330</c:v>
                </c:pt>
                <c:pt idx="177">
                  <c:v>110330</c:v>
                </c:pt>
                <c:pt idx="178">
                  <c:v>110330</c:v>
                </c:pt>
                <c:pt idx="179">
                  <c:v>110330</c:v>
                </c:pt>
                <c:pt idx="180">
                  <c:v>110330</c:v>
                </c:pt>
                <c:pt idx="181">
                  <c:v>112777</c:v>
                </c:pt>
                <c:pt idx="182">
                  <c:v>112777</c:v>
                </c:pt>
                <c:pt idx="183">
                  <c:v>112777</c:v>
                </c:pt>
                <c:pt idx="184">
                  <c:v>112777</c:v>
                </c:pt>
                <c:pt idx="185">
                  <c:v>112777</c:v>
                </c:pt>
                <c:pt idx="186">
                  <c:v>112777</c:v>
                </c:pt>
                <c:pt idx="187">
                  <c:v>112777</c:v>
                </c:pt>
                <c:pt idx="188">
                  <c:v>112777</c:v>
                </c:pt>
                <c:pt idx="189">
                  <c:v>112777</c:v>
                </c:pt>
                <c:pt idx="190">
                  <c:v>112777</c:v>
                </c:pt>
                <c:pt idx="191">
                  <c:v>112777</c:v>
                </c:pt>
                <c:pt idx="192">
                  <c:v>112777</c:v>
                </c:pt>
                <c:pt idx="193">
                  <c:v>112777</c:v>
                </c:pt>
                <c:pt idx="194">
                  <c:v>113300</c:v>
                </c:pt>
                <c:pt idx="195">
                  <c:v>113300</c:v>
                </c:pt>
                <c:pt idx="196">
                  <c:v>113300</c:v>
                </c:pt>
                <c:pt idx="197">
                  <c:v>113300</c:v>
                </c:pt>
                <c:pt idx="198">
                  <c:v>113300</c:v>
                </c:pt>
                <c:pt idx="199">
                  <c:v>113300</c:v>
                </c:pt>
                <c:pt idx="200">
                  <c:v>113300</c:v>
                </c:pt>
                <c:pt idx="201">
                  <c:v>113300</c:v>
                </c:pt>
                <c:pt idx="202">
                  <c:v>113300</c:v>
                </c:pt>
                <c:pt idx="203">
                  <c:v>113300</c:v>
                </c:pt>
                <c:pt idx="204">
                  <c:v>113300</c:v>
                </c:pt>
                <c:pt idx="205">
                  <c:v>113300</c:v>
                </c:pt>
                <c:pt idx="206">
                  <c:v>113300</c:v>
                </c:pt>
                <c:pt idx="207">
                  <c:v>113300</c:v>
                </c:pt>
                <c:pt idx="208">
                  <c:v>113300</c:v>
                </c:pt>
                <c:pt idx="209">
                  <c:v>113300</c:v>
                </c:pt>
                <c:pt idx="210">
                  <c:v>114464</c:v>
                </c:pt>
                <c:pt idx="211">
                  <c:v>114464</c:v>
                </c:pt>
                <c:pt idx="212">
                  <c:v>115454</c:v>
                </c:pt>
                <c:pt idx="213">
                  <c:v>115454</c:v>
                </c:pt>
                <c:pt idx="214">
                  <c:v>115454</c:v>
                </c:pt>
                <c:pt idx="215">
                  <c:v>115454</c:v>
                </c:pt>
                <c:pt idx="216">
                  <c:v>115454</c:v>
                </c:pt>
                <c:pt idx="217">
                  <c:v>115454</c:v>
                </c:pt>
                <c:pt idx="218">
                  <c:v>115454</c:v>
                </c:pt>
                <c:pt idx="219">
                  <c:v>115454</c:v>
                </c:pt>
                <c:pt idx="220">
                  <c:v>115454</c:v>
                </c:pt>
                <c:pt idx="221">
                  <c:v>115454</c:v>
                </c:pt>
                <c:pt idx="222">
                  <c:v>115454</c:v>
                </c:pt>
                <c:pt idx="223">
                  <c:v>115454</c:v>
                </c:pt>
                <c:pt idx="224">
                  <c:v>115454</c:v>
                </c:pt>
                <c:pt idx="225">
                  <c:v>115454</c:v>
                </c:pt>
                <c:pt idx="226">
                  <c:v>115454</c:v>
                </c:pt>
                <c:pt idx="227">
                  <c:v>115454</c:v>
                </c:pt>
                <c:pt idx="228">
                  <c:v>115454</c:v>
                </c:pt>
                <c:pt idx="229">
                  <c:v>115454</c:v>
                </c:pt>
                <c:pt idx="230">
                  <c:v>115454</c:v>
                </c:pt>
                <c:pt idx="231">
                  <c:v>115454</c:v>
                </c:pt>
                <c:pt idx="232">
                  <c:v>115454</c:v>
                </c:pt>
                <c:pt idx="233">
                  <c:v>115454</c:v>
                </c:pt>
                <c:pt idx="234">
                  <c:v>115454</c:v>
                </c:pt>
                <c:pt idx="235">
                  <c:v>116699</c:v>
                </c:pt>
                <c:pt idx="236">
                  <c:v>116699</c:v>
                </c:pt>
                <c:pt idx="237">
                  <c:v>116699</c:v>
                </c:pt>
                <c:pt idx="238">
                  <c:v>116699</c:v>
                </c:pt>
                <c:pt idx="239">
                  <c:v>116699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F30-4D03-995D-D8C2EA6B99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8370080"/>
        <c:axId val="1"/>
      </c:lineChart>
      <c:catAx>
        <c:axId val="248370080"/>
        <c:scaling>
          <c:orientation val="minMax"/>
        </c:scaling>
        <c:delete val="0"/>
        <c:axPos val="b"/>
        <c:majorGridlines>
          <c:spPr>
            <a:ln w="9525"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pl-PL" sz="700"/>
                  <a:t>Lata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 rot="-6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Small Fonts"/>
                <a:cs typeface="Small Fonts"/>
              </a:defRPr>
            </a:pPr>
            <a:endParaRPr lang="pl-PL"/>
          </a:p>
        </c:txPr>
        <c:crossAx val="1"/>
        <c:crosses val="autoZero"/>
        <c:auto val="1"/>
        <c:lblAlgn val="ctr"/>
        <c:lblOffset val="100"/>
        <c:tickLblSkip val="1"/>
        <c:tickMarkSkip val="12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700" baseline="0"/>
                </a:pPr>
                <a:r>
                  <a:rPr lang="pl-PL" sz="700" baseline="0"/>
                  <a:t>Pytania</a:t>
                </a:r>
              </a:p>
            </c:rich>
          </c:tx>
          <c:overlay val="0"/>
        </c:title>
        <c:numFmt formatCode="General" sourceLinked="0"/>
        <c:majorTickMark val="out"/>
        <c:minorTickMark val="out"/>
        <c:tickLblPos val="nextTo"/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Small Fonts"/>
                <a:cs typeface="Small Fonts"/>
              </a:defRPr>
            </a:pPr>
            <a:endParaRPr lang="pl-PL"/>
          </a:p>
        </c:txPr>
        <c:crossAx val="248370080"/>
        <c:crosses val="autoZero"/>
        <c:crossBetween val="between"/>
      </c:valAx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horizontalDpi="360" verticalDpi="36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aseline="0"/>
            </a:pPr>
            <a:r>
              <a:rPr lang="pl-PL" sz="800" b="1" baseline="0"/>
              <a:t>Wykres roczny premier quizowych</a:t>
            </a:r>
            <a:endParaRPr lang="en-US" sz="800" b="1" baseline="0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07421875"/>
          <c:y val="0.21848784320805542"/>
          <c:w val="0.865234375"/>
          <c:h val="0.5714297437749141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quizy!$N$2</c:f>
              <c:strCache>
                <c:ptCount val="1"/>
                <c:pt idx="0">
                  <c:v>suma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chemeClr val="bg1">
                  <a:lumMod val="50000"/>
                </a:schemeClr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0000"/>
              </a:solidFill>
              <a:ln w="12700">
                <a:solidFill>
                  <a:schemeClr val="bg1">
                    <a:lumMod val="50000"/>
                  </a:schemeClr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3AE8-44CF-AACA-4C603DD2BADD}"/>
              </c:ext>
            </c:extLst>
          </c:dPt>
          <c:dPt>
            <c:idx val="1"/>
            <c:invertIfNegative val="0"/>
            <c:bubble3D val="0"/>
            <c:spPr>
              <a:solidFill>
                <a:srgbClr val="00B050"/>
              </a:solidFill>
              <a:ln w="12700">
                <a:solidFill>
                  <a:schemeClr val="bg1">
                    <a:lumMod val="50000"/>
                  </a:schemeClr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3AE8-44CF-AACA-4C603DD2BADD}"/>
              </c:ext>
            </c:extLst>
          </c:dPt>
          <c:dPt>
            <c:idx val="2"/>
            <c:invertIfNegative val="0"/>
            <c:bubble3D val="0"/>
            <c:spPr>
              <a:solidFill>
                <a:srgbClr val="0070C0"/>
              </a:solidFill>
              <a:ln w="12700">
                <a:solidFill>
                  <a:schemeClr val="bg1">
                    <a:lumMod val="50000"/>
                  </a:schemeClr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3AE8-44CF-AACA-4C603DD2BADD}"/>
              </c:ext>
            </c:extLst>
          </c:dPt>
          <c:dPt>
            <c:idx val="3"/>
            <c:invertIfNegative val="0"/>
            <c:bubble3D val="0"/>
            <c:spPr>
              <a:solidFill>
                <a:srgbClr val="C00000"/>
              </a:solidFill>
              <a:ln w="12700">
                <a:solidFill>
                  <a:schemeClr val="bg1">
                    <a:lumMod val="50000"/>
                  </a:schemeClr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3AE8-44CF-AACA-4C603DD2BADD}"/>
              </c:ext>
            </c:extLst>
          </c:dPt>
          <c:dPt>
            <c:idx val="4"/>
            <c:invertIfNegative val="0"/>
            <c:bubble3D val="0"/>
            <c:spPr>
              <a:solidFill>
                <a:srgbClr val="00B050"/>
              </a:solidFill>
              <a:ln w="12700">
                <a:solidFill>
                  <a:schemeClr val="bg1">
                    <a:lumMod val="50000"/>
                  </a:schemeClr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3AE8-44CF-AACA-4C603DD2BADD}"/>
              </c:ext>
            </c:extLst>
          </c:dPt>
          <c:dPt>
            <c:idx val="5"/>
            <c:invertIfNegative val="0"/>
            <c:bubble3D val="0"/>
            <c:spPr>
              <a:solidFill>
                <a:srgbClr val="0070C0"/>
              </a:solidFill>
              <a:ln w="12700">
                <a:solidFill>
                  <a:schemeClr val="bg1">
                    <a:lumMod val="50000"/>
                  </a:schemeClr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3AE8-44CF-AACA-4C603DD2BADD}"/>
              </c:ext>
            </c:extLst>
          </c:dPt>
          <c:dPt>
            <c:idx val="6"/>
            <c:invertIfNegative val="0"/>
            <c:bubble3D val="0"/>
            <c:spPr>
              <a:solidFill>
                <a:srgbClr val="C00000"/>
              </a:solidFill>
              <a:ln w="12700">
                <a:solidFill>
                  <a:schemeClr val="bg1">
                    <a:lumMod val="50000"/>
                  </a:schemeClr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3AE8-44CF-AACA-4C603DD2BADD}"/>
              </c:ext>
            </c:extLst>
          </c:dPt>
          <c:dPt>
            <c:idx val="7"/>
            <c:invertIfNegative val="0"/>
            <c:bubble3D val="0"/>
            <c:spPr>
              <a:solidFill>
                <a:srgbClr val="00B050"/>
              </a:solidFill>
              <a:ln w="12700">
                <a:solidFill>
                  <a:schemeClr val="bg1">
                    <a:lumMod val="50000"/>
                  </a:schemeClr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3AE8-44CF-AACA-4C603DD2BADD}"/>
              </c:ext>
            </c:extLst>
          </c:dPt>
          <c:dPt>
            <c:idx val="8"/>
            <c:invertIfNegative val="0"/>
            <c:bubble3D val="0"/>
            <c:spPr>
              <a:solidFill>
                <a:srgbClr val="0070C0"/>
              </a:solidFill>
              <a:ln w="12700">
                <a:solidFill>
                  <a:schemeClr val="bg1">
                    <a:lumMod val="50000"/>
                  </a:schemeClr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3AE8-44CF-AACA-4C603DD2BADD}"/>
              </c:ext>
            </c:extLst>
          </c:dPt>
          <c:dPt>
            <c:idx val="9"/>
            <c:invertIfNegative val="0"/>
            <c:bubble3D val="0"/>
            <c:spPr>
              <a:solidFill>
                <a:srgbClr val="C00000"/>
              </a:solidFill>
              <a:ln w="12700">
                <a:solidFill>
                  <a:schemeClr val="bg1">
                    <a:lumMod val="50000"/>
                  </a:schemeClr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3AE8-44CF-AACA-4C603DD2BADD}"/>
              </c:ext>
            </c:extLst>
          </c:dPt>
          <c:dPt>
            <c:idx val="10"/>
            <c:invertIfNegative val="0"/>
            <c:bubble3D val="0"/>
            <c:spPr>
              <a:solidFill>
                <a:srgbClr val="00B050"/>
              </a:solidFill>
              <a:ln w="12700">
                <a:solidFill>
                  <a:schemeClr val="bg1">
                    <a:lumMod val="50000"/>
                  </a:schemeClr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3AE8-44CF-AACA-4C603DD2BADD}"/>
              </c:ext>
            </c:extLst>
          </c:dPt>
          <c:dPt>
            <c:idx val="11"/>
            <c:invertIfNegative val="0"/>
            <c:bubble3D val="0"/>
            <c:spPr>
              <a:solidFill>
                <a:srgbClr val="0070C0"/>
              </a:solidFill>
              <a:ln w="12700">
                <a:solidFill>
                  <a:schemeClr val="bg1">
                    <a:lumMod val="50000"/>
                  </a:schemeClr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3AE8-44CF-AACA-4C603DD2BADD}"/>
              </c:ext>
            </c:extLst>
          </c:dPt>
          <c:dPt>
            <c:idx val="12"/>
            <c:invertIfNegative val="0"/>
            <c:bubble3D val="0"/>
            <c:spPr>
              <a:solidFill>
                <a:srgbClr val="C00000"/>
              </a:solidFill>
              <a:ln w="12700">
                <a:solidFill>
                  <a:schemeClr val="bg1">
                    <a:lumMod val="50000"/>
                  </a:schemeClr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3AE8-44CF-AACA-4C603DD2BADD}"/>
              </c:ext>
            </c:extLst>
          </c:dPt>
          <c:dPt>
            <c:idx val="13"/>
            <c:invertIfNegative val="0"/>
            <c:bubble3D val="0"/>
            <c:spPr>
              <a:solidFill>
                <a:srgbClr val="00B050"/>
              </a:solidFill>
              <a:ln w="12700">
                <a:solidFill>
                  <a:schemeClr val="bg1">
                    <a:lumMod val="50000"/>
                  </a:schemeClr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3AE8-44CF-AACA-4C603DD2BADD}"/>
              </c:ext>
            </c:extLst>
          </c:dPt>
          <c:dPt>
            <c:idx val="14"/>
            <c:invertIfNegative val="0"/>
            <c:bubble3D val="0"/>
            <c:spPr>
              <a:solidFill>
                <a:srgbClr val="0070C0"/>
              </a:solidFill>
              <a:ln w="12700">
                <a:solidFill>
                  <a:schemeClr val="bg1">
                    <a:lumMod val="50000"/>
                  </a:schemeClr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E-3AE8-44CF-AACA-4C603DD2BADD}"/>
              </c:ext>
            </c:extLst>
          </c:dPt>
          <c:dPt>
            <c:idx val="15"/>
            <c:invertIfNegative val="0"/>
            <c:bubble3D val="0"/>
            <c:spPr>
              <a:solidFill>
                <a:srgbClr val="C00000"/>
              </a:solidFill>
              <a:ln w="12700">
                <a:solidFill>
                  <a:schemeClr val="bg1">
                    <a:lumMod val="50000"/>
                  </a:schemeClr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3AE8-44CF-AACA-4C603DD2BADD}"/>
              </c:ext>
            </c:extLst>
          </c:dPt>
          <c:dPt>
            <c:idx val="16"/>
            <c:invertIfNegative val="0"/>
            <c:bubble3D val="0"/>
            <c:spPr>
              <a:solidFill>
                <a:srgbClr val="00B050"/>
              </a:solidFill>
              <a:ln w="12700">
                <a:solidFill>
                  <a:schemeClr val="bg1">
                    <a:lumMod val="50000"/>
                  </a:schemeClr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0-3AE8-44CF-AACA-4C603DD2BADD}"/>
              </c:ext>
            </c:extLst>
          </c:dPt>
          <c:dPt>
            <c:idx val="17"/>
            <c:invertIfNegative val="0"/>
            <c:bubble3D val="0"/>
            <c:spPr>
              <a:solidFill>
                <a:srgbClr val="0070C0"/>
              </a:solidFill>
              <a:ln w="12700">
                <a:solidFill>
                  <a:schemeClr val="bg1">
                    <a:lumMod val="50000"/>
                  </a:schemeClr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2-2F52-4F10-A53D-8E65E28188B5}"/>
              </c:ext>
            </c:extLst>
          </c:dPt>
          <c:dPt>
            <c:idx val="18"/>
            <c:invertIfNegative val="0"/>
            <c:bubble3D val="0"/>
            <c:spPr>
              <a:solidFill>
                <a:srgbClr val="C00000"/>
              </a:solidFill>
              <a:ln w="12700">
                <a:solidFill>
                  <a:schemeClr val="bg1">
                    <a:lumMod val="50000"/>
                  </a:schemeClr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4-5DBB-4803-9619-E9010D042083}"/>
              </c:ext>
            </c:extLst>
          </c:dPt>
          <c:dPt>
            <c:idx val="19"/>
            <c:invertIfNegative val="0"/>
            <c:bubble3D val="0"/>
            <c:spPr>
              <a:solidFill>
                <a:srgbClr val="00B050"/>
              </a:solidFill>
              <a:ln w="12700">
                <a:solidFill>
                  <a:schemeClr val="bg1">
                    <a:lumMod val="50000"/>
                  </a:schemeClr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6-7492-401D-BAFB-0DBE7062FED0}"/>
              </c:ext>
            </c:extLst>
          </c:dPt>
          <c:dPt>
            <c:idx val="20"/>
            <c:invertIfNegative val="0"/>
            <c:bubble3D val="0"/>
            <c:spPr>
              <a:solidFill>
                <a:srgbClr val="0070C0"/>
              </a:solidFill>
              <a:ln w="12700">
                <a:solidFill>
                  <a:schemeClr val="bg1">
                    <a:lumMod val="50000"/>
                  </a:schemeClr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8-EBE0-4290-B268-17B5F5B6F8D3}"/>
              </c:ext>
            </c:extLst>
          </c:dPt>
          <c:dLbls>
            <c:spPr>
              <a:noFill/>
              <a:ln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 b="0" i="0" u="none" strike="noStrike" baseline="0">
                    <a:solidFill>
                      <a:srgbClr val="000000"/>
                    </a:solidFill>
                    <a:latin typeface="Arial" panose="020B0604020202020204" pitchFamily="34" charset="0"/>
                    <a:ea typeface="Small Fonts"/>
                    <a:cs typeface="Small Fonts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quizy!$A$4:$A$24</c:f>
              <c:numCache>
                <c:formatCode>General</c:formatCode>
                <c:ptCount val="21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  <c:pt idx="19">
                  <c:v>2024</c:v>
                </c:pt>
                <c:pt idx="20">
                  <c:v>2025</c:v>
                </c:pt>
              </c:numCache>
            </c:numRef>
          </c:cat>
          <c:val>
            <c:numRef>
              <c:f>quizy!$N$4:$N$24</c:f>
              <c:numCache>
                <c:formatCode>General</c:formatCode>
                <c:ptCount val="21"/>
                <c:pt idx="0">
                  <c:v>101</c:v>
                </c:pt>
                <c:pt idx="1">
                  <c:v>225</c:v>
                </c:pt>
                <c:pt idx="2">
                  <c:v>252</c:v>
                </c:pt>
                <c:pt idx="3">
                  <c:v>249</c:v>
                </c:pt>
                <c:pt idx="4">
                  <c:v>115</c:v>
                </c:pt>
                <c:pt idx="5">
                  <c:v>15</c:v>
                </c:pt>
                <c:pt idx="6">
                  <c:v>22</c:v>
                </c:pt>
                <c:pt idx="7">
                  <c:v>32</c:v>
                </c:pt>
                <c:pt idx="8">
                  <c:v>22</c:v>
                </c:pt>
                <c:pt idx="9">
                  <c:v>87</c:v>
                </c:pt>
                <c:pt idx="10">
                  <c:v>170</c:v>
                </c:pt>
                <c:pt idx="11">
                  <c:v>180</c:v>
                </c:pt>
                <c:pt idx="12">
                  <c:v>113</c:v>
                </c:pt>
                <c:pt idx="13">
                  <c:v>105</c:v>
                </c:pt>
                <c:pt idx="14">
                  <c:v>110</c:v>
                </c:pt>
                <c:pt idx="15">
                  <c:v>105</c:v>
                </c:pt>
                <c:pt idx="16">
                  <c:v>99</c:v>
                </c:pt>
                <c:pt idx="17">
                  <c:v>101</c:v>
                </c:pt>
                <c:pt idx="18">
                  <c:v>103</c:v>
                </c:pt>
                <c:pt idx="19">
                  <c:v>104</c:v>
                </c:pt>
                <c:pt idx="20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3AE8-44CF-AACA-4C603DD2BA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8370880"/>
        <c:axId val="1"/>
      </c:barChart>
      <c:catAx>
        <c:axId val="2483708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700" baseline="0"/>
                </a:pPr>
                <a:r>
                  <a:rPr lang="pl-PL" sz="700" baseline="0"/>
                  <a:t>Lata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Small Fonts"/>
                <a:cs typeface="Small Fonts"/>
              </a:defRPr>
            </a:pPr>
            <a:endParaRPr lang="pl-P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700" baseline="0"/>
                </a:pPr>
                <a:r>
                  <a:rPr lang="pl-PL" sz="700" baseline="0"/>
                  <a:t>Quizy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Small Fonts"/>
                <a:cs typeface="Small Fonts"/>
              </a:defRPr>
            </a:pPr>
            <a:endParaRPr lang="pl-PL"/>
          </a:p>
        </c:txPr>
        <c:crossAx val="248370880"/>
        <c:crosses val="autoZero"/>
        <c:crossBetween val="between"/>
      </c:valAx>
      <c:spPr>
        <a:noFill/>
      </c:spPr>
    </c:plotArea>
    <c:plotVisOnly val="1"/>
    <c:dispBlanksAs val="gap"/>
    <c:showDLblsOverMax val="0"/>
  </c:chart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l-PL" sz="800" b="1" i="0" baseline="0">
                <a:effectLst/>
              </a:rPr>
              <a:t>Wyniki graczy z Quizbota - całe </a:t>
            </a:r>
            <a:r>
              <a:rPr lang="pl-PL" sz="800" b="1" i="0" baseline="0">
                <a:solidFill>
                  <a:schemeClr val="accent1"/>
                </a:solidFill>
                <a:effectLst/>
              </a:rPr>
              <a:t>Top10</a:t>
            </a:r>
            <a:r>
              <a:rPr lang="pl-PL" sz="800" b="1" i="0" baseline="0">
                <a:effectLst/>
              </a:rPr>
              <a:t> i </a:t>
            </a:r>
            <a:r>
              <a:rPr lang="pl-PL" sz="800" b="1" i="0" baseline="0">
                <a:solidFill>
                  <a:schemeClr val="accent3"/>
                </a:solidFill>
                <a:effectLst/>
              </a:rPr>
              <a:t>Zwycięzca</a:t>
            </a:r>
            <a:endParaRPr lang="pl-PL" sz="800" baseline="0">
              <a:solidFill>
                <a:schemeClr val="accent3"/>
              </a:solidFill>
              <a:effectLst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111129949154237"/>
          <c:y val="0.19852941176470587"/>
          <c:w val="0.86458479916856412"/>
          <c:h val="0.61764705882352944"/>
        </c:manualLayout>
      </c:layout>
      <c:lineChart>
        <c:grouping val="standard"/>
        <c:varyColors val="0"/>
        <c:ser>
          <c:idx val="0"/>
          <c:order val="0"/>
          <c:tx>
            <c:v>Top10</c:v>
          </c:tx>
          <c:spPr>
            <a:ln w="12700">
              <a:solidFill>
                <a:schemeClr val="accent1"/>
              </a:solidFill>
              <a:prstDash val="solid"/>
            </a:ln>
          </c:spPr>
          <c:marker>
            <c:symbol val="circle"/>
            <c:size val="3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solidFill>
                  <a:schemeClr val="accent1"/>
                </a:solidFill>
                <a:prstDash val="solid"/>
              </a:ln>
            </c:spPr>
          </c:marker>
          <c:cat>
            <c:numRef>
              <c:f>'top10'!$G$1:$IX$1</c:f>
              <c:numCache>
                <c:formatCode>General</c:formatCode>
                <c:ptCount val="252"/>
                <c:pt idx="0">
                  <c:v>2005</c:v>
                </c:pt>
                <c:pt idx="12">
                  <c:v>2006</c:v>
                </c:pt>
                <c:pt idx="24">
                  <c:v>2007</c:v>
                </c:pt>
                <c:pt idx="36">
                  <c:v>2008</c:v>
                </c:pt>
                <c:pt idx="48">
                  <c:v>2009</c:v>
                </c:pt>
                <c:pt idx="60">
                  <c:v>2010</c:v>
                </c:pt>
                <c:pt idx="72">
                  <c:v>2011</c:v>
                </c:pt>
                <c:pt idx="84">
                  <c:v>2012</c:v>
                </c:pt>
                <c:pt idx="96">
                  <c:v>2013</c:v>
                </c:pt>
                <c:pt idx="108">
                  <c:v>2014</c:v>
                </c:pt>
                <c:pt idx="120">
                  <c:v>2015</c:v>
                </c:pt>
                <c:pt idx="132">
                  <c:v>2016</c:v>
                </c:pt>
                <c:pt idx="144">
                  <c:v>2017</c:v>
                </c:pt>
                <c:pt idx="156">
                  <c:v>2018</c:v>
                </c:pt>
                <c:pt idx="168">
                  <c:v>2019</c:v>
                </c:pt>
                <c:pt idx="180">
                  <c:v>2020</c:v>
                </c:pt>
                <c:pt idx="192">
                  <c:v>2021</c:v>
                </c:pt>
                <c:pt idx="204">
                  <c:v>2022</c:v>
                </c:pt>
                <c:pt idx="216">
                  <c:v>2023</c:v>
                </c:pt>
                <c:pt idx="228">
                  <c:v>2024</c:v>
                </c:pt>
                <c:pt idx="240">
                  <c:v>2025</c:v>
                </c:pt>
              </c:numCache>
            </c:numRef>
          </c:cat>
          <c:val>
            <c:numRef>
              <c:f>'top10'!$L$8:$IX$8</c:f>
              <c:numCache>
                <c:formatCode>General</c:formatCode>
                <c:ptCount val="247"/>
                <c:pt idx="0">
                  <c:v>10559</c:v>
                </c:pt>
                <c:pt idx="1">
                  <c:v>13834</c:v>
                </c:pt>
                <c:pt idx="2">
                  <c:v>16072</c:v>
                </c:pt>
                <c:pt idx="3">
                  <c:v>11874</c:v>
                </c:pt>
                <c:pt idx="4">
                  <c:v>11202</c:v>
                </c:pt>
                <c:pt idx="5">
                  <c:v>9623</c:v>
                </c:pt>
                <c:pt idx="6">
                  <c:v>10402</c:v>
                </c:pt>
                <c:pt idx="7">
                  <c:v>8341</c:v>
                </c:pt>
                <c:pt idx="8">
                  <c:v>13672</c:v>
                </c:pt>
                <c:pt idx="9">
                  <c:v>12235</c:v>
                </c:pt>
                <c:pt idx="10">
                  <c:v>14200</c:v>
                </c:pt>
                <c:pt idx="11">
                  <c:v>9609</c:v>
                </c:pt>
                <c:pt idx="12">
                  <c:v>13132</c:v>
                </c:pt>
                <c:pt idx="13">
                  <c:v>9217</c:v>
                </c:pt>
                <c:pt idx="14">
                  <c:v>12265</c:v>
                </c:pt>
                <c:pt idx="15">
                  <c:v>16095</c:v>
                </c:pt>
                <c:pt idx="16">
                  <c:v>11049</c:v>
                </c:pt>
                <c:pt idx="17">
                  <c:v>13902</c:v>
                </c:pt>
                <c:pt idx="18">
                  <c:v>16483</c:v>
                </c:pt>
                <c:pt idx="19">
                  <c:v>17768</c:v>
                </c:pt>
                <c:pt idx="20">
                  <c:v>14958</c:v>
                </c:pt>
                <c:pt idx="21">
                  <c:v>16585</c:v>
                </c:pt>
                <c:pt idx="22">
                  <c:v>19082</c:v>
                </c:pt>
                <c:pt idx="23">
                  <c:v>13536</c:v>
                </c:pt>
                <c:pt idx="24">
                  <c:v>15560</c:v>
                </c:pt>
                <c:pt idx="25">
                  <c:v>21607</c:v>
                </c:pt>
                <c:pt idx="26">
                  <c:v>22020</c:v>
                </c:pt>
                <c:pt idx="27">
                  <c:v>24965</c:v>
                </c:pt>
                <c:pt idx="28">
                  <c:v>20617</c:v>
                </c:pt>
                <c:pt idx="29">
                  <c:v>22483</c:v>
                </c:pt>
                <c:pt idx="30">
                  <c:v>16113</c:v>
                </c:pt>
                <c:pt idx="31">
                  <c:v>16853</c:v>
                </c:pt>
                <c:pt idx="32">
                  <c:v>23657</c:v>
                </c:pt>
                <c:pt idx="33">
                  <c:v>28096</c:v>
                </c:pt>
                <c:pt idx="34">
                  <c:v>33419</c:v>
                </c:pt>
                <c:pt idx="35">
                  <c:v>25276</c:v>
                </c:pt>
                <c:pt idx="36">
                  <c:v>26751</c:v>
                </c:pt>
                <c:pt idx="37">
                  <c:v>31227</c:v>
                </c:pt>
                <c:pt idx="38">
                  <c:v>29477</c:v>
                </c:pt>
                <c:pt idx="39">
                  <c:v>29608</c:v>
                </c:pt>
                <c:pt idx="40">
                  <c:v>22569</c:v>
                </c:pt>
                <c:pt idx="41">
                  <c:v>23999</c:v>
                </c:pt>
                <c:pt idx="42">
                  <c:v>27584</c:v>
                </c:pt>
                <c:pt idx="43">
                  <c:v>26211</c:v>
                </c:pt>
                <c:pt idx="44">
                  <c:v>20300</c:v>
                </c:pt>
                <c:pt idx="45">
                  <c:v>16068</c:v>
                </c:pt>
                <c:pt idx="46">
                  <c:v>16526</c:v>
                </c:pt>
                <c:pt idx="47">
                  <c:v>17317</c:v>
                </c:pt>
                <c:pt idx="48">
                  <c:v>13026</c:v>
                </c:pt>
                <c:pt idx="49">
                  <c:v>21429</c:v>
                </c:pt>
                <c:pt idx="50">
                  <c:v>21589</c:v>
                </c:pt>
                <c:pt idx="51">
                  <c:v>16176</c:v>
                </c:pt>
                <c:pt idx="52">
                  <c:v>12983</c:v>
                </c:pt>
                <c:pt idx="53">
                  <c:v>18141</c:v>
                </c:pt>
                <c:pt idx="54">
                  <c:v>13168</c:v>
                </c:pt>
                <c:pt idx="55">
                  <c:v>10431</c:v>
                </c:pt>
                <c:pt idx="56">
                  <c:v>7903</c:v>
                </c:pt>
                <c:pt idx="57">
                  <c:v>12981</c:v>
                </c:pt>
                <c:pt idx="58">
                  <c:v>14246</c:v>
                </c:pt>
                <c:pt idx="59">
                  <c:v>8864</c:v>
                </c:pt>
                <c:pt idx="60">
                  <c:v>7948</c:v>
                </c:pt>
                <c:pt idx="61">
                  <c:v>7181</c:v>
                </c:pt>
                <c:pt idx="62">
                  <c:v>12721</c:v>
                </c:pt>
                <c:pt idx="63">
                  <c:v>4306</c:v>
                </c:pt>
                <c:pt idx="64">
                  <c:v>4210</c:v>
                </c:pt>
                <c:pt idx="65">
                  <c:v>6578</c:v>
                </c:pt>
                <c:pt idx="66">
                  <c:v>8050</c:v>
                </c:pt>
                <c:pt idx="67">
                  <c:v>4586</c:v>
                </c:pt>
                <c:pt idx="68">
                  <c:v>5067</c:v>
                </c:pt>
                <c:pt idx="69">
                  <c:v>3745</c:v>
                </c:pt>
                <c:pt idx="70">
                  <c:v>13205</c:v>
                </c:pt>
                <c:pt idx="71">
                  <c:v>7800</c:v>
                </c:pt>
                <c:pt idx="72">
                  <c:v>8467</c:v>
                </c:pt>
                <c:pt idx="73">
                  <c:v>10828</c:v>
                </c:pt>
                <c:pt idx="74">
                  <c:v>8088</c:v>
                </c:pt>
                <c:pt idx="75">
                  <c:v>6179</c:v>
                </c:pt>
                <c:pt idx="76">
                  <c:v>8845</c:v>
                </c:pt>
                <c:pt idx="77">
                  <c:v>10750</c:v>
                </c:pt>
                <c:pt idx="78">
                  <c:v>18253</c:v>
                </c:pt>
                <c:pt idx="79">
                  <c:v>7300</c:v>
                </c:pt>
                <c:pt idx="80">
                  <c:v>6864</c:v>
                </c:pt>
                <c:pt idx="81">
                  <c:v>4602</c:v>
                </c:pt>
                <c:pt idx="82">
                  <c:v>4119</c:v>
                </c:pt>
                <c:pt idx="83">
                  <c:v>4380</c:v>
                </c:pt>
                <c:pt idx="84">
                  <c:v>5344</c:v>
                </c:pt>
                <c:pt idx="85">
                  <c:v>11098</c:v>
                </c:pt>
                <c:pt idx="86">
                  <c:v>9700</c:v>
                </c:pt>
                <c:pt idx="87">
                  <c:v>12585</c:v>
                </c:pt>
                <c:pt idx="88">
                  <c:v>13133</c:v>
                </c:pt>
                <c:pt idx="89">
                  <c:v>14101</c:v>
                </c:pt>
                <c:pt idx="90">
                  <c:v>11313</c:v>
                </c:pt>
                <c:pt idx="91">
                  <c:v>2793</c:v>
                </c:pt>
                <c:pt idx="92">
                  <c:v>5711</c:v>
                </c:pt>
                <c:pt idx="93">
                  <c:v>5525</c:v>
                </c:pt>
                <c:pt idx="94">
                  <c:v>9558</c:v>
                </c:pt>
                <c:pt idx="95">
                  <c:v>7197</c:v>
                </c:pt>
                <c:pt idx="96">
                  <c:v>8821</c:v>
                </c:pt>
                <c:pt idx="97">
                  <c:v>12319</c:v>
                </c:pt>
                <c:pt idx="98">
                  <c:v>19098</c:v>
                </c:pt>
                <c:pt idx="99">
                  <c:v>10436</c:v>
                </c:pt>
                <c:pt idx="100">
                  <c:v>8021</c:v>
                </c:pt>
                <c:pt idx="101">
                  <c:v>9484</c:v>
                </c:pt>
                <c:pt idx="102">
                  <c:v>12777</c:v>
                </c:pt>
                <c:pt idx="103">
                  <c:v>12154</c:v>
                </c:pt>
                <c:pt idx="104">
                  <c:v>7645</c:v>
                </c:pt>
                <c:pt idx="105">
                  <c:v>9073</c:v>
                </c:pt>
                <c:pt idx="106">
                  <c:v>12490</c:v>
                </c:pt>
                <c:pt idx="107">
                  <c:v>11740</c:v>
                </c:pt>
                <c:pt idx="108">
                  <c:v>26882</c:v>
                </c:pt>
                <c:pt idx="109">
                  <c:v>8317</c:v>
                </c:pt>
                <c:pt idx="110">
                  <c:v>8453</c:v>
                </c:pt>
                <c:pt idx="111">
                  <c:v>6104</c:v>
                </c:pt>
                <c:pt idx="112">
                  <c:v>4361</c:v>
                </c:pt>
                <c:pt idx="113">
                  <c:v>10989</c:v>
                </c:pt>
                <c:pt idx="114">
                  <c:v>10615</c:v>
                </c:pt>
                <c:pt idx="115">
                  <c:v>8371</c:v>
                </c:pt>
                <c:pt idx="116">
                  <c:v>5443</c:v>
                </c:pt>
                <c:pt idx="117">
                  <c:v>9077</c:v>
                </c:pt>
                <c:pt idx="118">
                  <c:v>10465</c:v>
                </c:pt>
                <c:pt idx="119">
                  <c:v>6303</c:v>
                </c:pt>
                <c:pt idx="120">
                  <c:v>11023</c:v>
                </c:pt>
                <c:pt idx="121">
                  <c:v>11364</c:v>
                </c:pt>
                <c:pt idx="122">
                  <c:v>8838</c:v>
                </c:pt>
                <c:pt idx="123">
                  <c:v>7130</c:v>
                </c:pt>
                <c:pt idx="124">
                  <c:v>6572</c:v>
                </c:pt>
                <c:pt idx="125">
                  <c:v>7333</c:v>
                </c:pt>
                <c:pt idx="126">
                  <c:v>9040</c:v>
                </c:pt>
                <c:pt idx="127">
                  <c:v>4217</c:v>
                </c:pt>
                <c:pt idx="128">
                  <c:v>8147</c:v>
                </c:pt>
                <c:pt idx="129">
                  <c:v>9584</c:v>
                </c:pt>
                <c:pt idx="130">
                  <c:v>9496</c:v>
                </c:pt>
                <c:pt idx="131">
                  <c:v>11109</c:v>
                </c:pt>
                <c:pt idx="132">
                  <c:v>18163</c:v>
                </c:pt>
                <c:pt idx="133">
                  <c:v>9728</c:v>
                </c:pt>
                <c:pt idx="134">
                  <c:v>5539</c:v>
                </c:pt>
                <c:pt idx="135">
                  <c:v>3152</c:v>
                </c:pt>
                <c:pt idx="136">
                  <c:v>8308</c:v>
                </c:pt>
                <c:pt idx="137">
                  <c:v>7311</c:v>
                </c:pt>
                <c:pt idx="138">
                  <c:v>8689</c:v>
                </c:pt>
                <c:pt idx="139">
                  <c:v>7200</c:v>
                </c:pt>
                <c:pt idx="140">
                  <c:v>8394</c:v>
                </c:pt>
                <c:pt idx="141">
                  <c:v>14036</c:v>
                </c:pt>
                <c:pt idx="142">
                  <c:v>17396</c:v>
                </c:pt>
                <c:pt idx="143">
                  <c:v>21707</c:v>
                </c:pt>
                <c:pt idx="144">
                  <c:v>22428</c:v>
                </c:pt>
                <c:pt idx="145">
                  <c:v>18931</c:v>
                </c:pt>
                <c:pt idx="146">
                  <c:v>12529</c:v>
                </c:pt>
                <c:pt idx="147">
                  <c:v>18782</c:v>
                </c:pt>
                <c:pt idx="148">
                  <c:v>20389</c:v>
                </c:pt>
                <c:pt idx="149">
                  <c:v>13291</c:v>
                </c:pt>
                <c:pt idx="150">
                  <c:v>13971</c:v>
                </c:pt>
                <c:pt idx="151">
                  <c:v>10308</c:v>
                </c:pt>
                <c:pt idx="152">
                  <c:v>6320</c:v>
                </c:pt>
                <c:pt idx="153">
                  <c:v>3423</c:v>
                </c:pt>
                <c:pt idx="154">
                  <c:v>5763</c:v>
                </c:pt>
                <c:pt idx="155">
                  <c:v>9653</c:v>
                </c:pt>
                <c:pt idx="156">
                  <c:v>10595</c:v>
                </c:pt>
                <c:pt idx="157">
                  <c:v>11375</c:v>
                </c:pt>
                <c:pt idx="158">
                  <c:v>8330</c:v>
                </c:pt>
                <c:pt idx="159">
                  <c:v>7723</c:v>
                </c:pt>
                <c:pt idx="160">
                  <c:v>9035</c:v>
                </c:pt>
                <c:pt idx="161">
                  <c:v>7339</c:v>
                </c:pt>
                <c:pt idx="162">
                  <c:v>6670</c:v>
                </c:pt>
                <c:pt idx="163">
                  <c:v>8648</c:v>
                </c:pt>
                <c:pt idx="164">
                  <c:v>5585</c:v>
                </c:pt>
                <c:pt idx="165">
                  <c:v>7534</c:v>
                </c:pt>
                <c:pt idx="166">
                  <c:v>7699</c:v>
                </c:pt>
                <c:pt idx="167">
                  <c:v>8265</c:v>
                </c:pt>
                <c:pt idx="168">
                  <c:v>7032</c:v>
                </c:pt>
                <c:pt idx="169">
                  <c:v>8933</c:v>
                </c:pt>
                <c:pt idx="170">
                  <c:v>7273</c:v>
                </c:pt>
                <c:pt idx="171">
                  <c:v>7412</c:v>
                </c:pt>
                <c:pt idx="172">
                  <c:v>10144</c:v>
                </c:pt>
                <c:pt idx="173">
                  <c:v>12191</c:v>
                </c:pt>
                <c:pt idx="174">
                  <c:v>11742</c:v>
                </c:pt>
                <c:pt idx="175">
                  <c:v>21346</c:v>
                </c:pt>
                <c:pt idx="176">
                  <c:v>17403</c:v>
                </c:pt>
                <c:pt idx="177">
                  <c:v>13895</c:v>
                </c:pt>
                <c:pt idx="178">
                  <c:v>9556</c:v>
                </c:pt>
                <c:pt idx="179">
                  <c:v>13758</c:v>
                </c:pt>
                <c:pt idx="180">
                  <c:v>11697</c:v>
                </c:pt>
                <c:pt idx="181">
                  <c:v>6435</c:v>
                </c:pt>
                <c:pt idx="182">
                  <c:v>7204</c:v>
                </c:pt>
                <c:pt idx="183">
                  <c:v>9363</c:v>
                </c:pt>
                <c:pt idx="184">
                  <c:v>14345</c:v>
                </c:pt>
                <c:pt idx="185">
                  <c:v>12510</c:v>
                </c:pt>
                <c:pt idx="186">
                  <c:v>28803</c:v>
                </c:pt>
                <c:pt idx="187">
                  <c:v>15777</c:v>
                </c:pt>
                <c:pt idx="188">
                  <c:v>10573</c:v>
                </c:pt>
                <c:pt idx="189">
                  <c:v>13002</c:v>
                </c:pt>
                <c:pt idx="190">
                  <c:v>11233</c:v>
                </c:pt>
                <c:pt idx="191">
                  <c:v>13265</c:v>
                </c:pt>
                <c:pt idx="192">
                  <c:v>12006</c:v>
                </c:pt>
                <c:pt idx="193">
                  <c:v>9473</c:v>
                </c:pt>
                <c:pt idx="194">
                  <c:v>12143</c:v>
                </c:pt>
                <c:pt idx="195">
                  <c:v>16508</c:v>
                </c:pt>
                <c:pt idx="196">
                  <c:v>12704</c:v>
                </c:pt>
                <c:pt idx="197">
                  <c:v>12565</c:v>
                </c:pt>
                <c:pt idx="198">
                  <c:v>12862</c:v>
                </c:pt>
                <c:pt idx="199">
                  <c:v>16350</c:v>
                </c:pt>
                <c:pt idx="200">
                  <c:v>15131</c:v>
                </c:pt>
                <c:pt idx="201">
                  <c:v>14770</c:v>
                </c:pt>
                <c:pt idx="202">
                  <c:v>13240</c:v>
                </c:pt>
                <c:pt idx="203">
                  <c:v>18459</c:v>
                </c:pt>
                <c:pt idx="204">
                  <c:v>14337</c:v>
                </c:pt>
                <c:pt idx="205">
                  <c:v>10363</c:v>
                </c:pt>
                <c:pt idx="206">
                  <c:v>6548</c:v>
                </c:pt>
                <c:pt idx="207">
                  <c:v>2381</c:v>
                </c:pt>
                <c:pt idx="208">
                  <c:v>3096</c:v>
                </c:pt>
                <c:pt idx="209">
                  <c:v>7315</c:v>
                </c:pt>
                <c:pt idx="210">
                  <c:v>6376</c:v>
                </c:pt>
                <c:pt idx="211">
                  <c:v>4683</c:v>
                </c:pt>
                <c:pt idx="212">
                  <c:v>4660</c:v>
                </c:pt>
                <c:pt idx="213">
                  <c:v>8579</c:v>
                </c:pt>
                <c:pt idx="214">
                  <c:v>5231</c:v>
                </c:pt>
                <c:pt idx="215">
                  <c:v>5015</c:v>
                </c:pt>
                <c:pt idx="216">
                  <c:v>3908</c:v>
                </c:pt>
                <c:pt idx="217">
                  <c:v>5721</c:v>
                </c:pt>
                <c:pt idx="218">
                  <c:v>7726</c:v>
                </c:pt>
                <c:pt idx="219">
                  <c:v>8903</c:v>
                </c:pt>
                <c:pt idx="220">
                  <c:v>5598</c:v>
                </c:pt>
                <c:pt idx="221">
                  <c:v>3298</c:v>
                </c:pt>
                <c:pt idx="222">
                  <c:v>4066</c:v>
                </c:pt>
                <c:pt idx="223">
                  <c:v>5984</c:v>
                </c:pt>
                <c:pt idx="224">
                  <c:v>5066</c:v>
                </c:pt>
                <c:pt idx="225">
                  <c:v>5883</c:v>
                </c:pt>
                <c:pt idx="226">
                  <c:v>5553</c:v>
                </c:pt>
                <c:pt idx="227">
                  <c:v>5847</c:v>
                </c:pt>
                <c:pt idx="228">
                  <c:v>7243</c:v>
                </c:pt>
                <c:pt idx="229">
                  <c:v>4722</c:v>
                </c:pt>
                <c:pt idx="230">
                  <c:v>6883</c:v>
                </c:pt>
                <c:pt idx="231">
                  <c:v>12573</c:v>
                </c:pt>
                <c:pt idx="232">
                  <c:v>9929</c:v>
                </c:pt>
                <c:pt idx="233">
                  <c:v>6414</c:v>
                </c:pt>
                <c:pt idx="234">
                  <c:v>7562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50A-45AC-9260-2D3A918D4700}"/>
            </c:ext>
          </c:extLst>
        </c:ser>
        <c:ser>
          <c:idx val="1"/>
          <c:order val="1"/>
          <c:tx>
            <c:v>Zwycięzca</c:v>
          </c:tx>
          <c:spPr>
            <a:ln w="12700">
              <a:solidFill>
                <a:schemeClr val="accent3"/>
              </a:solidFill>
              <a:prstDash val="solid"/>
            </a:ln>
          </c:spPr>
          <c:marker>
            <c:symbol val="circle"/>
            <c:size val="3"/>
            <c:spPr>
              <a:solidFill>
                <a:schemeClr val="accent3">
                  <a:lumMod val="20000"/>
                  <a:lumOff val="80000"/>
                </a:schemeClr>
              </a:solidFill>
              <a:ln>
                <a:solidFill>
                  <a:schemeClr val="accent3"/>
                </a:solidFill>
                <a:prstDash val="solid"/>
              </a:ln>
            </c:spPr>
          </c:marker>
          <c:dPt>
            <c:idx val="120"/>
            <c:bubble3D val="0"/>
            <c:extLst>
              <c:ext xmlns:c16="http://schemas.microsoft.com/office/drawing/2014/chart" uri="{C3380CC4-5D6E-409C-BE32-E72D297353CC}">
                <c16:uniqueId val="{00000002-B50A-45AC-9260-2D3A918D4700}"/>
              </c:ext>
            </c:extLst>
          </c:dPt>
          <c:cat>
            <c:numRef>
              <c:f>'top10'!$G$1:$IX$1</c:f>
              <c:numCache>
                <c:formatCode>General</c:formatCode>
                <c:ptCount val="252"/>
                <c:pt idx="0">
                  <c:v>2005</c:v>
                </c:pt>
                <c:pt idx="12">
                  <c:v>2006</c:v>
                </c:pt>
                <c:pt idx="24">
                  <c:v>2007</c:v>
                </c:pt>
                <c:pt idx="36">
                  <c:v>2008</c:v>
                </c:pt>
                <c:pt idx="48">
                  <c:v>2009</c:v>
                </c:pt>
                <c:pt idx="60">
                  <c:v>2010</c:v>
                </c:pt>
                <c:pt idx="72">
                  <c:v>2011</c:v>
                </c:pt>
                <c:pt idx="84">
                  <c:v>2012</c:v>
                </c:pt>
                <c:pt idx="96">
                  <c:v>2013</c:v>
                </c:pt>
                <c:pt idx="108">
                  <c:v>2014</c:v>
                </c:pt>
                <c:pt idx="120">
                  <c:v>2015</c:v>
                </c:pt>
                <c:pt idx="132">
                  <c:v>2016</c:v>
                </c:pt>
                <c:pt idx="144">
                  <c:v>2017</c:v>
                </c:pt>
                <c:pt idx="156">
                  <c:v>2018</c:v>
                </c:pt>
                <c:pt idx="168">
                  <c:v>2019</c:v>
                </c:pt>
                <c:pt idx="180">
                  <c:v>2020</c:v>
                </c:pt>
                <c:pt idx="192">
                  <c:v>2021</c:v>
                </c:pt>
                <c:pt idx="204">
                  <c:v>2022</c:v>
                </c:pt>
                <c:pt idx="216">
                  <c:v>2023</c:v>
                </c:pt>
                <c:pt idx="228">
                  <c:v>2024</c:v>
                </c:pt>
                <c:pt idx="240">
                  <c:v>2025</c:v>
                </c:pt>
              </c:numCache>
            </c:numRef>
          </c:cat>
          <c:val>
            <c:numRef>
              <c:f>'top10'!$L$4:$IX$4</c:f>
              <c:numCache>
                <c:formatCode>General</c:formatCode>
                <c:ptCount val="247"/>
                <c:pt idx="0">
                  <c:v>1920</c:v>
                </c:pt>
                <c:pt idx="1">
                  <c:v>2280</c:v>
                </c:pt>
                <c:pt idx="2">
                  <c:v>3000</c:v>
                </c:pt>
                <c:pt idx="3">
                  <c:v>2904</c:v>
                </c:pt>
                <c:pt idx="4">
                  <c:v>2600</c:v>
                </c:pt>
                <c:pt idx="5">
                  <c:v>3015</c:v>
                </c:pt>
                <c:pt idx="6">
                  <c:v>2398</c:v>
                </c:pt>
                <c:pt idx="7">
                  <c:v>1550</c:v>
                </c:pt>
                <c:pt idx="8">
                  <c:v>2326</c:v>
                </c:pt>
                <c:pt idx="9">
                  <c:v>2357</c:v>
                </c:pt>
                <c:pt idx="10">
                  <c:v>2084</c:v>
                </c:pt>
                <c:pt idx="11">
                  <c:v>1700</c:v>
                </c:pt>
                <c:pt idx="12">
                  <c:v>2746</c:v>
                </c:pt>
                <c:pt idx="13">
                  <c:v>1510</c:v>
                </c:pt>
                <c:pt idx="14">
                  <c:v>2018</c:v>
                </c:pt>
                <c:pt idx="15">
                  <c:v>5000</c:v>
                </c:pt>
                <c:pt idx="16">
                  <c:v>2000</c:v>
                </c:pt>
                <c:pt idx="17">
                  <c:v>3333</c:v>
                </c:pt>
                <c:pt idx="18">
                  <c:v>2558</c:v>
                </c:pt>
                <c:pt idx="19">
                  <c:v>3150</c:v>
                </c:pt>
                <c:pt idx="20">
                  <c:v>2866</c:v>
                </c:pt>
                <c:pt idx="21">
                  <c:v>3182</c:v>
                </c:pt>
                <c:pt idx="22">
                  <c:v>3274</c:v>
                </c:pt>
                <c:pt idx="23">
                  <c:v>5335</c:v>
                </c:pt>
                <c:pt idx="24">
                  <c:v>3333</c:v>
                </c:pt>
                <c:pt idx="25">
                  <c:v>3776</c:v>
                </c:pt>
                <c:pt idx="26">
                  <c:v>3469</c:v>
                </c:pt>
                <c:pt idx="27">
                  <c:v>3731</c:v>
                </c:pt>
                <c:pt idx="28">
                  <c:v>4114</c:v>
                </c:pt>
                <c:pt idx="29">
                  <c:v>3764</c:v>
                </c:pt>
                <c:pt idx="30">
                  <c:v>3219</c:v>
                </c:pt>
                <c:pt idx="31">
                  <c:v>3248</c:v>
                </c:pt>
                <c:pt idx="32">
                  <c:v>4444</c:v>
                </c:pt>
                <c:pt idx="33">
                  <c:v>6200</c:v>
                </c:pt>
                <c:pt idx="34">
                  <c:v>12345</c:v>
                </c:pt>
                <c:pt idx="35">
                  <c:v>5429</c:v>
                </c:pt>
                <c:pt idx="36">
                  <c:v>4100</c:v>
                </c:pt>
                <c:pt idx="37">
                  <c:v>5205</c:v>
                </c:pt>
                <c:pt idx="38">
                  <c:v>4704</c:v>
                </c:pt>
                <c:pt idx="39">
                  <c:v>7121</c:v>
                </c:pt>
                <c:pt idx="40">
                  <c:v>5555</c:v>
                </c:pt>
                <c:pt idx="41">
                  <c:v>3700</c:v>
                </c:pt>
                <c:pt idx="42">
                  <c:v>5705</c:v>
                </c:pt>
                <c:pt idx="43">
                  <c:v>3838</c:v>
                </c:pt>
                <c:pt idx="44">
                  <c:v>4020</c:v>
                </c:pt>
                <c:pt idx="45">
                  <c:v>2222</c:v>
                </c:pt>
                <c:pt idx="46">
                  <c:v>3113</c:v>
                </c:pt>
                <c:pt idx="47">
                  <c:v>2745</c:v>
                </c:pt>
                <c:pt idx="48">
                  <c:v>3001</c:v>
                </c:pt>
                <c:pt idx="49">
                  <c:v>3456</c:v>
                </c:pt>
                <c:pt idx="50">
                  <c:v>4800</c:v>
                </c:pt>
                <c:pt idx="51">
                  <c:v>3614</c:v>
                </c:pt>
                <c:pt idx="52">
                  <c:v>3333</c:v>
                </c:pt>
                <c:pt idx="53">
                  <c:v>2345</c:v>
                </c:pt>
                <c:pt idx="54">
                  <c:v>3333</c:v>
                </c:pt>
                <c:pt idx="55">
                  <c:v>3333</c:v>
                </c:pt>
                <c:pt idx="56">
                  <c:v>2000</c:v>
                </c:pt>
                <c:pt idx="57">
                  <c:v>2800</c:v>
                </c:pt>
                <c:pt idx="58">
                  <c:v>3808</c:v>
                </c:pt>
                <c:pt idx="59">
                  <c:v>2600</c:v>
                </c:pt>
                <c:pt idx="60">
                  <c:v>3003</c:v>
                </c:pt>
                <c:pt idx="61">
                  <c:v>2196</c:v>
                </c:pt>
                <c:pt idx="62">
                  <c:v>3444</c:v>
                </c:pt>
                <c:pt idx="63">
                  <c:v>968</c:v>
                </c:pt>
                <c:pt idx="64">
                  <c:v>999</c:v>
                </c:pt>
                <c:pt idx="65">
                  <c:v>2500</c:v>
                </c:pt>
                <c:pt idx="66">
                  <c:v>2300</c:v>
                </c:pt>
                <c:pt idx="67">
                  <c:v>1126</c:v>
                </c:pt>
                <c:pt idx="68">
                  <c:v>1262</c:v>
                </c:pt>
                <c:pt idx="69">
                  <c:v>1155</c:v>
                </c:pt>
                <c:pt idx="70">
                  <c:v>6325</c:v>
                </c:pt>
                <c:pt idx="71">
                  <c:v>3275</c:v>
                </c:pt>
                <c:pt idx="72">
                  <c:v>2444</c:v>
                </c:pt>
                <c:pt idx="73">
                  <c:v>2869</c:v>
                </c:pt>
                <c:pt idx="74">
                  <c:v>2727</c:v>
                </c:pt>
                <c:pt idx="75">
                  <c:v>1370</c:v>
                </c:pt>
                <c:pt idx="76">
                  <c:v>2326</c:v>
                </c:pt>
                <c:pt idx="77">
                  <c:v>3156</c:v>
                </c:pt>
                <c:pt idx="78">
                  <c:v>7654</c:v>
                </c:pt>
                <c:pt idx="79">
                  <c:v>1951</c:v>
                </c:pt>
                <c:pt idx="80">
                  <c:v>1857</c:v>
                </c:pt>
                <c:pt idx="81">
                  <c:v>1279</c:v>
                </c:pt>
                <c:pt idx="82">
                  <c:v>1300</c:v>
                </c:pt>
                <c:pt idx="83">
                  <c:v>1558</c:v>
                </c:pt>
                <c:pt idx="84">
                  <c:v>1600</c:v>
                </c:pt>
                <c:pt idx="85">
                  <c:v>3333</c:v>
                </c:pt>
                <c:pt idx="86">
                  <c:v>2222</c:v>
                </c:pt>
                <c:pt idx="87">
                  <c:v>2800</c:v>
                </c:pt>
                <c:pt idx="88">
                  <c:v>3663</c:v>
                </c:pt>
                <c:pt idx="89">
                  <c:v>3223</c:v>
                </c:pt>
                <c:pt idx="90">
                  <c:v>2626</c:v>
                </c:pt>
                <c:pt idx="91">
                  <c:v>555</c:v>
                </c:pt>
                <c:pt idx="92">
                  <c:v>1762</c:v>
                </c:pt>
                <c:pt idx="93">
                  <c:v>1726</c:v>
                </c:pt>
                <c:pt idx="94">
                  <c:v>2842</c:v>
                </c:pt>
                <c:pt idx="95">
                  <c:v>3717</c:v>
                </c:pt>
                <c:pt idx="96">
                  <c:v>2203</c:v>
                </c:pt>
                <c:pt idx="97">
                  <c:v>2468</c:v>
                </c:pt>
                <c:pt idx="98">
                  <c:v>5432</c:v>
                </c:pt>
                <c:pt idx="99">
                  <c:v>2424</c:v>
                </c:pt>
                <c:pt idx="100">
                  <c:v>1602</c:v>
                </c:pt>
                <c:pt idx="101">
                  <c:v>3335</c:v>
                </c:pt>
                <c:pt idx="102">
                  <c:v>3682</c:v>
                </c:pt>
                <c:pt idx="103">
                  <c:v>3145</c:v>
                </c:pt>
                <c:pt idx="104">
                  <c:v>1650</c:v>
                </c:pt>
                <c:pt idx="105">
                  <c:v>2456</c:v>
                </c:pt>
                <c:pt idx="106">
                  <c:v>4934</c:v>
                </c:pt>
                <c:pt idx="107">
                  <c:v>3158</c:v>
                </c:pt>
                <c:pt idx="108">
                  <c:v>9240</c:v>
                </c:pt>
                <c:pt idx="109">
                  <c:v>1000</c:v>
                </c:pt>
                <c:pt idx="110">
                  <c:v>1666</c:v>
                </c:pt>
                <c:pt idx="111">
                  <c:v>2014</c:v>
                </c:pt>
                <c:pt idx="112">
                  <c:v>1097</c:v>
                </c:pt>
                <c:pt idx="113">
                  <c:v>2653</c:v>
                </c:pt>
                <c:pt idx="114">
                  <c:v>2867</c:v>
                </c:pt>
                <c:pt idx="115">
                  <c:v>2500</c:v>
                </c:pt>
                <c:pt idx="116">
                  <c:v>1415</c:v>
                </c:pt>
                <c:pt idx="117">
                  <c:v>3100</c:v>
                </c:pt>
                <c:pt idx="118">
                  <c:v>3196</c:v>
                </c:pt>
                <c:pt idx="119">
                  <c:v>2550</c:v>
                </c:pt>
                <c:pt idx="120">
                  <c:v>2595</c:v>
                </c:pt>
                <c:pt idx="121">
                  <c:v>2850</c:v>
                </c:pt>
                <c:pt idx="122">
                  <c:v>2400</c:v>
                </c:pt>
                <c:pt idx="123">
                  <c:v>1683</c:v>
                </c:pt>
                <c:pt idx="124">
                  <c:v>2560</c:v>
                </c:pt>
                <c:pt idx="125">
                  <c:v>2700</c:v>
                </c:pt>
                <c:pt idx="126">
                  <c:v>2642</c:v>
                </c:pt>
                <c:pt idx="127">
                  <c:v>1527</c:v>
                </c:pt>
                <c:pt idx="128">
                  <c:v>2346</c:v>
                </c:pt>
                <c:pt idx="129">
                  <c:v>2471</c:v>
                </c:pt>
                <c:pt idx="130">
                  <c:v>2898</c:v>
                </c:pt>
                <c:pt idx="131">
                  <c:v>4000</c:v>
                </c:pt>
                <c:pt idx="132">
                  <c:v>8000</c:v>
                </c:pt>
                <c:pt idx="133">
                  <c:v>3600</c:v>
                </c:pt>
                <c:pt idx="134">
                  <c:v>2158</c:v>
                </c:pt>
                <c:pt idx="135">
                  <c:v>888</c:v>
                </c:pt>
                <c:pt idx="136">
                  <c:v>2800</c:v>
                </c:pt>
                <c:pt idx="137">
                  <c:v>2800</c:v>
                </c:pt>
                <c:pt idx="138">
                  <c:v>4600</c:v>
                </c:pt>
                <c:pt idx="139">
                  <c:v>1763</c:v>
                </c:pt>
                <c:pt idx="140">
                  <c:v>2259</c:v>
                </c:pt>
                <c:pt idx="141">
                  <c:v>3721</c:v>
                </c:pt>
                <c:pt idx="142">
                  <c:v>5000</c:v>
                </c:pt>
                <c:pt idx="143">
                  <c:v>7233</c:v>
                </c:pt>
                <c:pt idx="144">
                  <c:v>5298</c:v>
                </c:pt>
                <c:pt idx="145">
                  <c:v>7001</c:v>
                </c:pt>
                <c:pt idx="146">
                  <c:v>4800</c:v>
                </c:pt>
                <c:pt idx="147">
                  <c:v>5335</c:v>
                </c:pt>
                <c:pt idx="148">
                  <c:v>8500</c:v>
                </c:pt>
                <c:pt idx="149">
                  <c:v>2255</c:v>
                </c:pt>
                <c:pt idx="150">
                  <c:v>2915</c:v>
                </c:pt>
                <c:pt idx="151">
                  <c:v>3035</c:v>
                </c:pt>
                <c:pt idx="152">
                  <c:v>1333</c:v>
                </c:pt>
                <c:pt idx="153">
                  <c:v>734</c:v>
                </c:pt>
                <c:pt idx="154">
                  <c:v>2400</c:v>
                </c:pt>
                <c:pt idx="155">
                  <c:v>5555</c:v>
                </c:pt>
                <c:pt idx="156">
                  <c:v>6150</c:v>
                </c:pt>
                <c:pt idx="157">
                  <c:v>5577</c:v>
                </c:pt>
                <c:pt idx="158">
                  <c:v>3600</c:v>
                </c:pt>
                <c:pt idx="159">
                  <c:v>3298</c:v>
                </c:pt>
                <c:pt idx="160">
                  <c:v>5000</c:v>
                </c:pt>
                <c:pt idx="161">
                  <c:v>5088</c:v>
                </c:pt>
                <c:pt idx="162">
                  <c:v>3570</c:v>
                </c:pt>
                <c:pt idx="163">
                  <c:v>5427</c:v>
                </c:pt>
                <c:pt idx="164">
                  <c:v>2929</c:v>
                </c:pt>
                <c:pt idx="165">
                  <c:v>4386</c:v>
                </c:pt>
                <c:pt idx="166">
                  <c:v>3750</c:v>
                </c:pt>
                <c:pt idx="167">
                  <c:v>5152</c:v>
                </c:pt>
                <c:pt idx="168">
                  <c:v>5115</c:v>
                </c:pt>
                <c:pt idx="169">
                  <c:v>6565</c:v>
                </c:pt>
                <c:pt idx="170">
                  <c:v>4500</c:v>
                </c:pt>
                <c:pt idx="171">
                  <c:v>4321</c:v>
                </c:pt>
                <c:pt idx="172">
                  <c:v>4554</c:v>
                </c:pt>
                <c:pt idx="173">
                  <c:v>5050</c:v>
                </c:pt>
                <c:pt idx="174">
                  <c:v>3675</c:v>
                </c:pt>
                <c:pt idx="175">
                  <c:v>9300</c:v>
                </c:pt>
                <c:pt idx="176">
                  <c:v>8448</c:v>
                </c:pt>
                <c:pt idx="177">
                  <c:v>6006</c:v>
                </c:pt>
                <c:pt idx="178">
                  <c:v>5600</c:v>
                </c:pt>
                <c:pt idx="179">
                  <c:v>8146</c:v>
                </c:pt>
                <c:pt idx="180">
                  <c:v>6464</c:v>
                </c:pt>
                <c:pt idx="181">
                  <c:v>2686</c:v>
                </c:pt>
                <c:pt idx="182">
                  <c:v>2728</c:v>
                </c:pt>
                <c:pt idx="183">
                  <c:v>6161</c:v>
                </c:pt>
                <c:pt idx="184">
                  <c:v>6363</c:v>
                </c:pt>
                <c:pt idx="185">
                  <c:v>6262</c:v>
                </c:pt>
                <c:pt idx="186">
                  <c:v>12555</c:v>
                </c:pt>
                <c:pt idx="187">
                  <c:v>6060</c:v>
                </c:pt>
                <c:pt idx="188">
                  <c:v>5627</c:v>
                </c:pt>
                <c:pt idx="189">
                  <c:v>6767</c:v>
                </c:pt>
                <c:pt idx="190">
                  <c:v>5225</c:v>
                </c:pt>
                <c:pt idx="191">
                  <c:v>5168</c:v>
                </c:pt>
                <c:pt idx="192">
                  <c:v>5454</c:v>
                </c:pt>
                <c:pt idx="193">
                  <c:v>6000</c:v>
                </c:pt>
                <c:pt idx="194">
                  <c:v>6868</c:v>
                </c:pt>
                <c:pt idx="195">
                  <c:v>7500</c:v>
                </c:pt>
                <c:pt idx="196">
                  <c:v>7456</c:v>
                </c:pt>
                <c:pt idx="197">
                  <c:v>7575</c:v>
                </c:pt>
                <c:pt idx="198">
                  <c:v>5985</c:v>
                </c:pt>
                <c:pt idx="199">
                  <c:v>7070</c:v>
                </c:pt>
                <c:pt idx="200">
                  <c:v>6133</c:v>
                </c:pt>
                <c:pt idx="201">
                  <c:v>7300</c:v>
                </c:pt>
                <c:pt idx="202">
                  <c:v>6759</c:v>
                </c:pt>
                <c:pt idx="203">
                  <c:v>7357</c:v>
                </c:pt>
                <c:pt idx="204">
                  <c:v>5779</c:v>
                </c:pt>
                <c:pt idx="205">
                  <c:v>6177</c:v>
                </c:pt>
                <c:pt idx="206">
                  <c:v>3377</c:v>
                </c:pt>
                <c:pt idx="207">
                  <c:v>1374</c:v>
                </c:pt>
                <c:pt idx="208">
                  <c:v>1337</c:v>
                </c:pt>
                <c:pt idx="209">
                  <c:v>3333</c:v>
                </c:pt>
                <c:pt idx="210">
                  <c:v>3286</c:v>
                </c:pt>
                <c:pt idx="211">
                  <c:v>3030</c:v>
                </c:pt>
                <c:pt idx="212">
                  <c:v>2169</c:v>
                </c:pt>
                <c:pt idx="213">
                  <c:v>5795</c:v>
                </c:pt>
                <c:pt idx="214">
                  <c:v>4357</c:v>
                </c:pt>
                <c:pt idx="215">
                  <c:v>4382</c:v>
                </c:pt>
                <c:pt idx="216">
                  <c:v>1980</c:v>
                </c:pt>
                <c:pt idx="217">
                  <c:v>2611</c:v>
                </c:pt>
                <c:pt idx="218">
                  <c:v>4379</c:v>
                </c:pt>
                <c:pt idx="219">
                  <c:v>5571</c:v>
                </c:pt>
                <c:pt idx="220">
                  <c:v>3995</c:v>
                </c:pt>
                <c:pt idx="221">
                  <c:v>2359</c:v>
                </c:pt>
                <c:pt idx="222">
                  <c:v>2415</c:v>
                </c:pt>
                <c:pt idx="223">
                  <c:v>3385</c:v>
                </c:pt>
                <c:pt idx="224">
                  <c:v>2177</c:v>
                </c:pt>
                <c:pt idx="225">
                  <c:v>3997</c:v>
                </c:pt>
                <c:pt idx="226">
                  <c:v>3780</c:v>
                </c:pt>
                <c:pt idx="227">
                  <c:v>3790</c:v>
                </c:pt>
                <c:pt idx="228">
                  <c:v>4024</c:v>
                </c:pt>
                <c:pt idx="229">
                  <c:v>3535</c:v>
                </c:pt>
                <c:pt idx="230">
                  <c:v>3925</c:v>
                </c:pt>
                <c:pt idx="231">
                  <c:v>6071</c:v>
                </c:pt>
                <c:pt idx="232">
                  <c:v>5549</c:v>
                </c:pt>
                <c:pt idx="233">
                  <c:v>4041</c:v>
                </c:pt>
                <c:pt idx="234">
                  <c:v>4887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50A-45AC-9260-2D3A918D47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1238480"/>
        <c:axId val="1"/>
      </c:lineChart>
      <c:catAx>
        <c:axId val="251238480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Arial" panose="020B0604020202020204" pitchFamily="34" charset="0"/>
                    <a:ea typeface="Small Fonts"/>
                    <a:cs typeface="Small Fonts"/>
                  </a:defRPr>
                </a:pPr>
                <a:r>
                  <a:rPr lang="pl-PL" baseline="0">
                    <a:latin typeface="Arial" panose="020B0604020202020204" pitchFamily="34" charset="0"/>
                  </a:rPr>
                  <a:t>Lata</a:t>
                </a:r>
              </a:p>
            </c:rich>
          </c:tx>
          <c:layout>
            <c:manualLayout>
              <c:xMode val="edge"/>
              <c:yMode val="edge"/>
              <c:x val="0.52075044802867387"/>
              <c:y val="0.88602951132875196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 rot="-6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Small Fonts"/>
                <a:cs typeface="Small Fonts"/>
              </a:defRPr>
            </a:pPr>
            <a:endParaRPr lang="pl-PL"/>
          </a:p>
        </c:txPr>
        <c:crossAx val="1"/>
        <c:crosses val="autoZero"/>
        <c:auto val="1"/>
        <c:lblAlgn val="ctr"/>
        <c:lblOffset val="100"/>
        <c:tickLblSkip val="1"/>
        <c:tickMarkSkip val="12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Arial" panose="020B0604020202020204" pitchFamily="34" charset="0"/>
                    <a:ea typeface="Small Fonts"/>
                    <a:cs typeface="Small Fonts"/>
                  </a:defRPr>
                </a:pPr>
                <a:r>
                  <a:rPr lang="pl-PL" baseline="0">
                    <a:latin typeface="Arial" panose="020B0604020202020204" pitchFamily="34" charset="0"/>
                  </a:rPr>
                  <a:t>Punkty</a:t>
                </a:r>
              </a:p>
            </c:rich>
          </c:tx>
          <c:layout>
            <c:manualLayout>
              <c:xMode val="edge"/>
              <c:yMode val="edge"/>
              <c:x val="2.7777739236339954E-2"/>
              <c:y val="0.4485294443828324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out"/>
        <c:tickLblPos val="nextTo"/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Small Fonts"/>
                <a:cs typeface="Small Fonts"/>
              </a:defRPr>
            </a:pPr>
            <a:endParaRPr lang="pl-PL"/>
          </a:p>
        </c:txPr>
        <c:crossAx val="251238480"/>
        <c:crosses val="autoZero"/>
        <c:crossBetween val="between"/>
      </c:valAx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spPr>
    <a:pattFill prst="ltUpDiag">
      <a:fgClr>
        <a:schemeClr val="bg1">
          <a:lumMod val="75000"/>
        </a:schemeClr>
      </a:fgClr>
      <a:bgClr>
        <a:schemeClr val="bg1"/>
      </a:bgClr>
    </a:patt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horizontalDpi="360" verticalDpi="36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Suma Q-punktów z Top10</a:t>
            </a:r>
          </a:p>
        </c:rich>
      </c:tx>
      <c:layout>
        <c:manualLayout>
          <c:xMode val="edge"/>
          <c:yMode val="edge"/>
          <c:x val="0.38381598775923936"/>
          <c:y val="3.676462977339099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3750158945988885E-2"/>
          <c:y val="0.19852941176470587"/>
          <c:w val="0.88194593971411761"/>
          <c:h val="0.61764705882352944"/>
        </c:manualLayout>
      </c:layout>
      <c:lineChart>
        <c:grouping val="standard"/>
        <c:varyColors val="0"/>
        <c:ser>
          <c:idx val="0"/>
          <c:order val="0"/>
          <c:tx>
            <c:v>Q-Punkty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CCFF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'top10'!$G$1:$IL$1</c:f>
              <c:numCache>
                <c:formatCode>General</c:formatCode>
                <c:ptCount val="240"/>
                <c:pt idx="0">
                  <c:v>2005</c:v>
                </c:pt>
                <c:pt idx="12">
                  <c:v>2006</c:v>
                </c:pt>
                <c:pt idx="24">
                  <c:v>2007</c:v>
                </c:pt>
                <c:pt idx="36">
                  <c:v>2008</c:v>
                </c:pt>
                <c:pt idx="48">
                  <c:v>2009</c:v>
                </c:pt>
                <c:pt idx="60">
                  <c:v>2010</c:v>
                </c:pt>
                <c:pt idx="72">
                  <c:v>2011</c:v>
                </c:pt>
                <c:pt idx="84">
                  <c:v>2012</c:v>
                </c:pt>
                <c:pt idx="96">
                  <c:v>2013</c:v>
                </c:pt>
                <c:pt idx="108">
                  <c:v>2014</c:v>
                </c:pt>
                <c:pt idx="120">
                  <c:v>2015</c:v>
                </c:pt>
                <c:pt idx="132">
                  <c:v>2016</c:v>
                </c:pt>
                <c:pt idx="144">
                  <c:v>2017</c:v>
                </c:pt>
                <c:pt idx="156">
                  <c:v>2018</c:v>
                </c:pt>
                <c:pt idx="168">
                  <c:v>2019</c:v>
                </c:pt>
                <c:pt idx="180">
                  <c:v>2020</c:v>
                </c:pt>
                <c:pt idx="192">
                  <c:v>2021</c:v>
                </c:pt>
                <c:pt idx="204">
                  <c:v>2022</c:v>
                </c:pt>
                <c:pt idx="216">
                  <c:v>2023</c:v>
                </c:pt>
                <c:pt idx="228">
                  <c:v>2024</c:v>
                </c:pt>
              </c:numCache>
            </c:numRef>
          </c:cat>
          <c:val>
            <c:numRef>
              <c:f>'top10'!$L$11:$IL$11</c:f>
              <c:numCache>
                <c:formatCode>General</c:formatCode>
                <c:ptCount val="235"/>
                <c:pt idx="0">
                  <c:v>135</c:v>
                </c:pt>
                <c:pt idx="1">
                  <c:v>156</c:v>
                </c:pt>
                <c:pt idx="2">
                  <c:v>153</c:v>
                </c:pt>
                <c:pt idx="3">
                  <c:v>124</c:v>
                </c:pt>
                <c:pt idx="4">
                  <c:v>125</c:v>
                </c:pt>
                <c:pt idx="5">
                  <c:v>110</c:v>
                </c:pt>
                <c:pt idx="6">
                  <c:v>124</c:v>
                </c:pt>
                <c:pt idx="7">
                  <c:v>126</c:v>
                </c:pt>
                <c:pt idx="8">
                  <c:v>148</c:v>
                </c:pt>
                <c:pt idx="9">
                  <c:v>140</c:v>
                </c:pt>
                <c:pt idx="10">
                  <c:v>162</c:v>
                </c:pt>
                <c:pt idx="11">
                  <c:v>133</c:v>
                </c:pt>
                <c:pt idx="12">
                  <c:v>138</c:v>
                </c:pt>
                <c:pt idx="13">
                  <c:v>139</c:v>
                </c:pt>
                <c:pt idx="14">
                  <c:v>148</c:v>
                </c:pt>
                <c:pt idx="15">
                  <c:v>134</c:v>
                </c:pt>
                <c:pt idx="16">
                  <c:v>139</c:v>
                </c:pt>
                <c:pt idx="17">
                  <c:v>134</c:v>
                </c:pt>
                <c:pt idx="18">
                  <c:v>167</c:v>
                </c:pt>
                <c:pt idx="19">
                  <c:v>162</c:v>
                </c:pt>
                <c:pt idx="20">
                  <c:v>149</c:v>
                </c:pt>
                <c:pt idx="21">
                  <c:v>155</c:v>
                </c:pt>
                <c:pt idx="22">
                  <c:v>169</c:v>
                </c:pt>
                <c:pt idx="23">
                  <c:v>117</c:v>
                </c:pt>
                <c:pt idx="24">
                  <c:v>146</c:v>
                </c:pt>
                <c:pt idx="25">
                  <c:v>176</c:v>
                </c:pt>
                <c:pt idx="26">
                  <c:v>181</c:v>
                </c:pt>
                <c:pt idx="27">
                  <c:v>188</c:v>
                </c:pt>
                <c:pt idx="28">
                  <c:v>163</c:v>
                </c:pt>
                <c:pt idx="29">
                  <c:v>181</c:v>
                </c:pt>
                <c:pt idx="30">
                  <c:v>149</c:v>
                </c:pt>
                <c:pt idx="31">
                  <c:v>154</c:v>
                </c:pt>
                <c:pt idx="32">
                  <c:v>180</c:v>
                </c:pt>
                <c:pt idx="33">
                  <c:v>185</c:v>
                </c:pt>
                <c:pt idx="34">
                  <c:v>187</c:v>
                </c:pt>
                <c:pt idx="35">
                  <c:v>177</c:v>
                </c:pt>
                <c:pt idx="36">
                  <c:v>192</c:v>
                </c:pt>
                <c:pt idx="37">
                  <c:v>210</c:v>
                </c:pt>
                <c:pt idx="38">
                  <c:v>206</c:v>
                </c:pt>
                <c:pt idx="39">
                  <c:v>187</c:v>
                </c:pt>
                <c:pt idx="40">
                  <c:v>162</c:v>
                </c:pt>
                <c:pt idx="41">
                  <c:v>191</c:v>
                </c:pt>
                <c:pt idx="42">
                  <c:v>187</c:v>
                </c:pt>
                <c:pt idx="43">
                  <c:v>201</c:v>
                </c:pt>
                <c:pt idx="44">
                  <c:v>164</c:v>
                </c:pt>
                <c:pt idx="45">
                  <c:v>167</c:v>
                </c:pt>
                <c:pt idx="46">
                  <c:v>152</c:v>
                </c:pt>
                <c:pt idx="47">
                  <c:v>169</c:v>
                </c:pt>
                <c:pt idx="48">
                  <c:v>135</c:v>
                </c:pt>
                <c:pt idx="49">
                  <c:v>177</c:v>
                </c:pt>
                <c:pt idx="50">
                  <c:v>161</c:v>
                </c:pt>
                <c:pt idx="51">
                  <c:v>144</c:v>
                </c:pt>
                <c:pt idx="52">
                  <c:v>128</c:v>
                </c:pt>
                <c:pt idx="53">
                  <c:v>172</c:v>
                </c:pt>
                <c:pt idx="54">
                  <c:v>125</c:v>
                </c:pt>
                <c:pt idx="55">
                  <c:v>113</c:v>
                </c:pt>
                <c:pt idx="56">
                  <c:v>112</c:v>
                </c:pt>
                <c:pt idx="57">
                  <c:v>132</c:v>
                </c:pt>
                <c:pt idx="58">
                  <c:v>130</c:v>
                </c:pt>
                <c:pt idx="59">
                  <c:v>111</c:v>
                </c:pt>
                <c:pt idx="60">
                  <c:v>99</c:v>
                </c:pt>
                <c:pt idx="61">
                  <c:v>102</c:v>
                </c:pt>
                <c:pt idx="62">
                  <c:v>122</c:v>
                </c:pt>
                <c:pt idx="63">
                  <c:v>104</c:v>
                </c:pt>
                <c:pt idx="64">
                  <c:v>101</c:v>
                </c:pt>
                <c:pt idx="65">
                  <c:v>92</c:v>
                </c:pt>
                <c:pt idx="66">
                  <c:v>108</c:v>
                </c:pt>
                <c:pt idx="67">
                  <c:v>100</c:v>
                </c:pt>
                <c:pt idx="68">
                  <c:v>102</c:v>
                </c:pt>
                <c:pt idx="69">
                  <c:v>89</c:v>
                </c:pt>
                <c:pt idx="70">
                  <c:v>111</c:v>
                </c:pt>
                <c:pt idx="71">
                  <c:v>93</c:v>
                </c:pt>
                <c:pt idx="72">
                  <c:v>111</c:v>
                </c:pt>
                <c:pt idx="73">
                  <c:v>121</c:v>
                </c:pt>
                <c:pt idx="74">
                  <c:v>105</c:v>
                </c:pt>
                <c:pt idx="75">
                  <c:v>112</c:v>
                </c:pt>
                <c:pt idx="76">
                  <c:v>113</c:v>
                </c:pt>
                <c:pt idx="77">
                  <c:v>114</c:v>
                </c:pt>
                <c:pt idx="78">
                  <c:v>130</c:v>
                </c:pt>
                <c:pt idx="79">
                  <c:v>109</c:v>
                </c:pt>
                <c:pt idx="80">
                  <c:v>108</c:v>
                </c:pt>
                <c:pt idx="81">
                  <c:v>97</c:v>
                </c:pt>
                <c:pt idx="82">
                  <c:v>90</c:v>
                </c:pt>
                <c:pt idx="83">
                  <c:v>89</c:v>
                </c:pt>
                <c:pt idx="84">
                  <c:v>96</c:v>
                </c:pt>
                <c:pt idx="85">
                  <c:v>117</c:v>
                </c:pt>
                <c:pt idx="86">
                  <c:v>121</c:v>
                </c:pt>
                <c:pt idx="87">
                  <c:v>132</c:v>
                </c:pt>
                <c:pt idx="88">
                  <c:v>127</c:v>
                </c:pt>
                <c:pt idx="89">
                  <c:v>137</c:v>
                </c:pt>
                <c:pt idx="90">
                  <c:v>121</c:v>
                </c:pt>
                <c:pt idx="91">
                  <c:v>103</c:v>
                </c:pt>
                <c:pt idx="92">
                  <c:v>95</c:v>
                </c:pt>
                <c:pt idx="93">
                  <c:v>95</c:v>
                </c:pt>
                <c:pt idx="94">
                  <c:v>108</c:v>
                </c:pt>
                <c:pt idx="95">
                  <c:v>88</c:v>
                </c:pt>
                <c:pt idx="96">
                  <c:v>115</c:v>
                </c:pt>
                <c:pt idx="97">
                  <c:v>137</c:v>
                </c:pt>
                <c:pt idx="98">
                  <c:v>145</c:v>
                </c:pt>
                <c:pt idx="99">
                  <c:v>125</c:v>
                </c:pt>
                <c:pt idx="100">
                  <c:v>124</c:v>
                </c:pt>
                <c:pt idx="101">
                  <c:v>105</c:v>
                </c:pt>
                <c:pt idx="102">
                  <c:v>119</c:v>
                </c:pt>
                <c:pt idx="103">
                  <c:v>124</c:v>
                </c:pt>
                <c:pt idx="104">
                  <c:v>119</c:v>
                </c:pt>
                <c:pt idx="105">
                  <c:v>113</c:v>
                </c:pt>
                <c:pt idx="106">
                  <c:v>114</c:v>
                </c:pt>
                <c:pt idx="107">
                  <c:v>125</c:v>
                </c:pt>
                <c:pt idx="108">
                  <c:v>165</c:v>
                </c:pt>
                <c:pt idx="109">
                  <c:v>132</c:v>
                </c:pt>
                <c:pt idx="110">
                  <c:v>124</c:v>
                </c:pt>
                <c:pt idx="111">
                  <c:v>95</c:v>
                </c:pt>
                <c:pt idx="112">
                  <c:v>100</c:v>
                </c:pt>
                <c:pt idx="113">
                  <c:v>123</c:v>
                </c:pt>
                <c:pt idx="114">
                  <c:v>116</c:v>
                </c:pt>
                <c:pt idx="115">
                  <c:v>107</c:v>
                </c:pt>
                <c:pt idx="116">
                  <c:v>102</c:v>
                </c:pt>
                <c:pt idx="117">
                  <c:v>105</c:v>
                </c:pt>
                <c:pt idx="118">
                  <c:v>113</c:v>
                </c:pt>
                <c:pt idx="119">
                  <c:v>91</c:v>
                </c:pt>
                <c:pt idx="120">
                  <c:v>124</c:v>
                </c:pt>
                <c:pt idx="121">
                  <c:v>122</c:v>
                </c:pt>
                <c:pt idx="122">
                  <c:v>113</c:v>
                </c:pt>
                <c:pt idx="123">
                  <c:v>112</c:v>
                </c:pt>
                <c:pt idx="124">
                  <c:v>93</c:v>
                </c:pt>
                <c:pt idx="125">
                  <c:v>97</c:v>
                </c:pt>
                <c:pt idx="126">
                  <c:v>108</c:v>
                </c:pt>
                <c:pt idx="127">
                  <c:v>86</c:v>
                </c:pt>
                <c:pt idx="128">
                  <c:v>107</c:v>
                </c:pt>
                <c:pt idx="129">
                  <c:v>115</c:v>
                </c:pt>
                <c:pt idx="130">
                  <c:v>110</c:v>
                </c:pt>
                <c:pt idx="131">
                  <c:v>111</c:v>
                </c:pt>
                <c:pt idx="132">
                  <c:v>129</c:v>
                </c:pt>
                <c:pt idx="133">
                  <c:v>104</c:v>
                </c:pt>
                <c:pt idx="134">
                  <c:v>90</c:v>
                </c:pt>
                <c:pt idx="135">
                  <c:v>93</c:v>
                </c:pt>
                <c:pt idx="136">
                  <c:v>103</c:v>
                </c:pt>
                <c:pt idx="137">
                  <c:v>96</c:v>
                </c:pt>
                <c:pt idx="138">
                  <c:v>93</c:v>
                </c:pt>
                <c:pt idx="139">
                  <c:v>110</c:v>
                </c:pt>
                <c:pt idx="140">
                  <c:v>111</c:v>
                </c:pt>
                <c:pt idx="141">
                  <c:v>131</c:v>
                </c:pt>
                <c:pt idx="142">
                  <c:v>138</c:v>
                </c:pt>
                <c:pt idx="143">
                  <c:v>149</c:v>
                </c:pt>
                <c:pt idx="144">
                  <c:v>163</c:v>
                </c:pt>
                <c:pt idx="145">
                  <c:v>136</c:v>
                </c:pt>
                <c:pt idx="146">
                  <c:v>113</c:v>
                </c:pt>
                <c:pt idx="147">
                  <c:v>143</c:v>
                </c:pt>
                <c:pt idx="148">
                  <c:v>139</c:v>
                </c:pt>
                <c:pt idx="149">
                  <c:v>149</c:v>
                </c:pt>
                <c:pt idx="150">
                  <c:v>142</c:v>
                </c:pt>
                <c:pt idx="151">
                  <c:v>115</c:v>
                </c:pt>
                <c:pt idx="152">
                  <c:v>115</c:v>
                </c:pt>
                <c:pt idx="153">
                  <c:v>100</c:v>
                </c:pt>
                <c:pt idx="154">
                  <c:v>89</c:v>
                </c:pt>
                <c:pt idx="155">
                  <c:v>97</c:v>
                </c:pt>
                <c:pt idx="156">
                  <c:v>98</c:v>
                </c:pt>
                <c:pt idx="157">
                  <c:v>102</c:v>
                </c:pt>
                <c:pt idx="158">
                  <c:v>95</c:v>
                </c:pt>
                <c:pt idx="159">
                  <c:v>97</c:v>
                </c:pt>
                <c:pt idx="160">
                  <c:v>93</c:v>
                </c:pt>
                <c:pt idx="161">
                  <c:v>87</c:v>
                </c:pt>
                <c:pt idx="162">
                  <c:v>86</c:v>
                </c:pt>
                <c:pt idx="163">
                  <c:v>90</c:v>
                </c:pt>
                <c:pt idx="164">
                  <c:v>84</c:v>
                </c:pt>
                <c:pt idx="165">
                  <c:v>88</c:v>
                </c:pt>
                <c:pt idx="166">
                  <c:v>93</c:v>
                </c:pt>
                <c:pt idx="167">
                  <c:v>90</c:v>
                </c:pt>
                <c:pt idx="168">
                  <c:v>88</c:v>
                </c:pt>
                <c:pt idx="169">
                  <c:v>92</c:v>
                </c:pt>
                <c:pt idx="170">
                  <c:v>87</c:v>
                </c:pt>
                <c:pt idx="171">
                  <c:v>91</c:v>
                </c:pt>
                <c:pt idx="172">
                  <c:v>102</c:v>
                </c:pt>
                <c:pt idx="173">
                  <c:v>111</c:v>
                </c:pt>
                <c:pt idx="174">
                  <c:v>115</c:v>
                </c:pt>
                <c:pt idx="175">
                  <c:v>139</c:v>
                </c:pt>
                <c:pt idx="176">
                  <c:v>124</c:v>
                </c:pt>
                <c:pt idx="177">
                  <c:v>118</c:v>
                </c:pt>
                <c:pt idx="178">
                  <c:v>95</c:v>
                </c:pt>
                <c:pt idx="179">
                  <c:v>110</c:v>
                </c:pt>
                <c:pt idx="180">
                  <c:v>107</c:v>
                </c:pt>
                <c:pt idx="181">
                  <c:v>96</c:v>
                </c:pt>
                <c:pt idx="182">
                  <c:v>101</c:v>
                </c:pt>
                <c:pt idx="183">
                  <c:v>94</c:v>
                </c:pt>
                <c:pt idx="184">
                  <c:v>118</c:v>
                </c:pt>
                <c:pt idx="185">
                  <c:v>112</c:v>
                </c:pt>
                <c:pt idx="186">
                  <c:v>167</c:v>
                </c:pt>
                <c:pt idx="187">
                  <c:v>125</c:v>
                </c:pt>
                <c:pt idx="188">
                  <c:v>100</c:v>
                </c:pt>
                <c:pt idx="189">
                  <c:v>108</c:v>
                </c:pt>
                <c:pt idx="190">
                  <c:v>104</c:v>
                </c:pt>
                <c:pt idx="191">
                  <c:v>119</c:v>
                </c:pt>
                <c:pt idx="192">
                  <c:v>111</c:v>
                </c:pt>
                <c:pt idx="193">
                  <c:v>96</c:v>
                </c:pt>
                <c:pt idx="194">
                  <c:v>106</c:v>
                </c:pt>
                <c:pt idx="195">
                  <c:v>123</c:v>
                </c:pt>
                <c:pt idx="196">
                  <c:v>108</c:v>
                </c:pt>
                <c:pt idx="197">
                  <c:v>106</c:v>
                </c:pt>
                <c:pt idx="198">
                  <c:v>113</c:v>
                </c:pt>
                <c:pt idx="199">
                  <c:v>125</c:v>
                </c:pt>
                <c:pt idx="200">
                  <c:v>120</c:v>
                </c:pt>
                <c:pt idx="201">
                  <c:v>116</c:v>
                </c:pt>
                <c:pt idx="202">
                  <c:v>112</c:v>
                </c:pt>
                <c:pt idx="203">
                  <c:v>134</c:v>
                </c:pt>
                <c:pt idx="204">
                  <c:v>121</c:v>
                </c:pt>
                <c:pt idx="205">
                  <c:v>99</c:v>
                </c:pt>
                <c:pt idx="206">
                  <c:v>90</c:v>
                </c:pt>
                <c:pt idx="207">
                  <c:v>74</c:v>
                </c:pt>
                <c:pt idx="208">
                  <c:v>80</c:v>
                </c:pt>
                <c:pt idx="209">
                  <c:v>95</c:v>
                </c:pt>
                <c:pt idx="210">
                  <c:v>91</c:v>
                </c:pt>
                <c:pt idx="211">
                  <c:v>81</c:v>
                </c:pt>
                <c:pt idx="212">
                  <c:v>88</c:v>
                </c:pt>
                <c:pt idx="213">
                  <c:v>92</c:v>
                </c:pt>
                <c:pt idx="214">
                  <c:v>81</c:v>
                </c:pt>
                <c:pt idx="215">
                  <c:v>63</c:v>
                </c:pt>
                <c:pt idx="216">
                  <c:v>80</c:v>
                </c:pt>
                <c:pt idx="217">
                  <c:v>88</c:v>
                </c:pt>
                <c:pt idx="218">
                  <c:v>95</c:v>
                </c:pt>
                <c:pt idx="219">
                  <c:v>95</c:v>
                </c:pt>
                <c:pt idx="220">
                  <c:v>83</c:v>
                </c:pt>
                <c:pt idx="221">
                  <c:v>76</c:v>
                </c:pt>
                <c:pt idx="222">
                  <c:v>82</c:v>
                </c:pt>
                <c:pt idx="223">
                  <c:v>89</c:v>
                </c:pt>
                <c:pt idx="224">
                  <c:v>93</c:v>
                </c:pt>
                <c:pt idx="225">
                  <c:v>87</c:v>
                </c:pt>
                <c:pt idx="226">
                  <c:v>84</c:v>
                </c:pt>
                <c:pt idx="227">
                  <c:v>85</c:v>
                </c:pt>
                <c:pt idx="228">
                  <c:v>92</c:v>
                </c:pt>
                <c:pt idx="229">
                  <c:v>79</c:v>
                </c:pt>
                <c:pt idx="230">
                  <c:v>93</c:v>
                </c:pt>
                <c:pt idx="231">
                  <c:v>113</c:v>
                </c:pt>
                <c:pt idx="232">
                  <c:v>100</c:v>
                </c:pt>
                <c:pt idx="233">
                  <c:v>88</c:v>
                </c:pt>
                <c:pt idx="234">
                  <c:v>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1D7-46FF-AE95-25EF367EA3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1238880"/>
        <c:axId val="1"/>
      </c:lineChart>
      <c:catAx>
        <c:axId val="2512388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Small Fonts"/>
                    <a:ea typeface="Small Fonts"/>
                    <a:cs typeface="Small Fonts"/>
                  </a:defRPr>
                </a:pPr>
                <a:r>
                  <a:rPr lang="pl-PL"/>
                  <a:t>Lata</a:t>
                </a:r>
              </a:p>
            </c:rich>
          </c:tx>
          <c:layout>
            <c:manualLayout>
              <c:xMode val="edge"/>
              <c:yMode val="edge"/>
              <c:x val="0.51562585513815185"/>
              <c:y val="0.886029351964807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6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Small Fonts"/>
                <a:ea typeface="Small Fonts"/>
                <a:cs typeface="Small Fonts"/>
              </a:defRPr>
            </a:pPr>
            <a:endParaRPr lang="pl-P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Small Fonts"/>
                    <a:ea typeface="Small Fonts"/>
                    <a:cs typeface="Small Fonts"/>
                  </a:defRPr>
                </a:pPr>
                <a:r>
                  <a:rPr lang="pl-PL"/>
                  <a:t>Punkty</a:t>
                </a:r>
              </a:p>
            </c:rich>
          </c:tx>
          <c:layout>
            <c:manualLayout>
              <c:xMode val="edge"/>
              <c:yMode val="edge"/>
              <c:x val="2.7777739236339954E-2"/>
              <c:y val="0.4485294443828324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Small Fonts"/>
                <a:ea typeface="Small Fonts"/>
                <a:cs typeface="Small Fonts"/>
              </a:defRPr>
            </a:pPr>
            <a:endParaRPr lang="pl-PL"/>
          </a:p>
        </c:txPr>
        <c:crossAx val="251238880"/>
        <c:crosses val="autoZero"/>
        <c:crossBetween val="between"/>
      </c:valAx>
      <c:spPr>
        <a:solidFill>
          <a:srgbClr val="C0C0C0"/>
        </a:solidFill>
        <a:ln w="12700">
          <a:solidFill>
            <a:srgbClr val="C0C0C0"/>
          </a:solidFill>
          <a:prstDash val="solid"/>
        </a:ln>
      </c:spPr>
    </c:plotArea>
    <c:plotVisOnly val="1"/>
    <c:dispBlanksAs val="gap"/>
    <c:showDLblsOverMax val="0"/>
  </c:chart>
  <c:spPr>
    <a:pattFill prst="ltUpDiag">
      <a:fgClr>
        <a:schemeClr val="bg1">
          <a:lumMod val="75000"/>
        </a:schemeClr>
      </a:fgClr>
      <a:bgClr>
        <a:schemeClr val="bg1"/>
      </a:bgClr>
    </a:patt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l-PL" sz="800" b="1" i="0" baseline="0">
                <a:effectLst/>
              </a:rPr>
              <a:t>Wyniki graczy z Quizbota - </a:t>
            </a:r>
            <a:r>
              <a:rPr lang="pl-PL" sz="800" b="1" i="0" baseline="0">
                <a:solidFill>
                  <a:schemeClr val="accent3"/>
                </a:solidFill>
                <a:effectLst/>
              </a:rPr>
              <a:t>Zwycięzca</a:t>
            </a:r>
            <a:r>
              <a:rPr lang="pl-PL" sz="800" b="1" i="0" baseline="0">
                <a:effectLst/>
              </a:rPr>
              <a:t> i </a:t>
            </a:r>
            <a:r>
              <a:rPr lang="pl-PL" sz="800" b="1" i="0" baseline="0">
                <a:solidFill>
                  <a:schemeClr val="bg1">
                    <a:lumMod val="65000"/>
                  </a:schemeClr>
                </a:solidFill>
                <a:effectLst/>
              </a:rPr>
              <a:t>Ostatni</a:t>
            </a:r>
            <a:r>
              <a:rPr lang="pl-PL" sz="800" b="1" i="0" baseline="0">
                <a:effectLst/>
              </a:rPr>
              <a:t> w Top10</a:t>
            </a:r>
            <a:endParaRPr lang="pl-PL" sz="800" baseline="0">
              <a:effectLst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0937518543698703"/>
          <c:y val="0.19852941176470587"/>
          <c:w val="0.86632091322311944"/>
          <c:h val="0.61764705882352944"/>
        </c:manualLayout>
      </c:layout>
      <c:lineChart>
        <c:grouping val="standard"/>
        <c:varyColors val="0"/>
        <c:ser>
          <c:idx val="2"/>
          <c:order val="0"/>
          <c:tx>
            <c:v>Ostatni</c:v>
          </c:tx>
          <c:spPr>
            <a:ln w="12700">
              <a:solidFill>
                <a:schemeClr val="bg1">
                  <a:lumMod val="65000"/>
                </a:schemeClr>
              </a:solidFill>
              <a:prstDash val="solid"/>
            </a:ln>
          </c:spPr>
          <c:marker>
            <c:symbol val="diamond"/>
            <c:size val="3"/>
            <c:spPr>
              <a:solidFill>
                <a:schemeClr val="bg1">
                  <a:lumMod val="85000"/>
                </a:schemeClr>
              </a:solidFill>
              <a:ln>
                <a:solidFill>
                  <a:schemeClr val="bg1">
                    <a:lumMod val="65000"/>
                  </a:schemeClr>
                </a:solidFill>
                <a:prstDash val="solid"/>
              </a:ln>
            </c:spPr>
          </c:marker>
          <c:cat>
            <c:numRef>
              <c:f>'top10'!$G$1:$IX$1</c:f>
              <c:numCache>
                <c:formatCode>General</c:formatCode>
                <c:ptCount val="252"/>
                <c:pt idx="0">
                  <c:v>2005</c:v>
                </c:pt>
                <c:pt idx="12">
                  <c:v>2006</c:v>
                </c:pt>
                <c:pt idx="24">
                  <c:v>2007</c:v>
                </c:pt>
                <c:pt idx="36">
                  <c:v>2008</c:v>
                </c:pt>
                <c:pt idx="48">
                  <c:v>2009</c:v>
                </c:pt>
                <c:pt idx="60">
                  <c:v>2010</c:v>
                </c:pt>
                <c:pt idx="72">
                  <c:v>2011</c:v>
                </c:pt>
                <c:pt idx="84">
                  <c:v>2012</c:v>
                </c:pt>
                <c:pt idx="96">
                  <c:v>2013</c:v>
                </c:pt>
                <c:pt idx="108">
                  <c:v>2014</c:v>
                </c:pt>
                <c:pt idx="120">
                  <c:v>2015</c:v>
                </c:pt>
                <c:pt idx="132">
                  <c:v>2016</c:v>
                </c:pt>
                <c:pt idx="144">
                  <c:v>2017</c:v>
                </c:pt>
                <c:pt idx="156">
                  <c:v>2018</c:v>
                </c:pt>
                <c:pt idx="168">
                  <c:v>2019</c:v>
                </c:pt>
                <c:pt idx="180">
                  <c:v>2020</c:v>
                </c:pt>
                <c:pt idx="192">
                  <c:v>2021</c:v>
                </c:pt>
                <c:pt idx="204">
                  <c:v>2022</c:v>
                </c:pt>
                <c:pt idx="216">
                  <c:v>2023</c:v>
                </c:pt>
                <c:pt idx="228">
                  <c:v>2024</c:v>
                </c:pt>
                <c:pt idx="240">
                  <c:v>2025</c:v>
                </c:pt>
              </c:numCache>
            </c:numRef>
          </c:cat>
          <c:val>
            <c:numRef>
              <c:f>'top10'!$G$7:$IX$7</c:f>
              <c:numCache>
                <c:formatCode>General</c:formatCode>
                <c:ptCount val="252"/>
                <c:pt idx="5">
                  <c:v>485</c:v>
                </c:pt>
                <c:pt idx="6">
                  <c:v>688</c:v>
                </c:pt>
                <c:pt idx="7">
                  <c:v>697</c:v>
                </c:pt>
                <c:pt idx="8">
                  <c:v>437</c:v>
                </c:pt>
                <c:pt idx="9">
                  <c:v>449</c:v>
                </c:pt>
                <c:pt idx="10">
                  <c:v>342</c:v>
                </c:pt>
                <c:pt idx="11">
                  <c:v>265</c:v>
                </c:pt>
                <c:pt idx="12">
                  <c:v>274</c:v>
                </c:pt>
                <c:pt idx="13">
                  <c:v>709</c:v>
                </c:pt>
                <c:pt idx="14">
                  <c:v>807</c:v>
                </c:pt>
                <c:pt idx="15">
                  <c:v>936</c:v>
                </c:pt>
                <c:pt idx="16">
                  <c:v>564</c:v>
                </c:pt>
                <c:pt idx="17">
                  <c:v>724</c:v>
                </c:pt>
                <c:pt idx="18">
                  <c:v>607</c:v>
                </c:pt>
                <c:pt idx="19">
                  <c:v>688</c:v>
                </c:pt>
                <c:pt idx="20">
                  <c:v>676</c:v>
                </c:pt>
                <c:pt idx="21">
                  <c:v>607</c:v>
                </c:pt>
                <c:pt idx="22">
                  <c:v>729</c:v>
                </c:pt>
                <c:pt idx="23">
                  <c:v>813</c:v>
                </c:pt>
                <c:pt idx="24">
                  <c:v>920</c:v>
                </c:pt>
                <c:pt idx="25">
                  <c:v>878</c:v>
                </c:pt>
                <c:pt idx="26">
                  <c:v>924</c:v>
                </c:pt>
                <c:pt idx="27">
                  <c:v>1174</c:v>
                </c:pt>
                <c:pt idx="28">
                  <c:v>660</c:v>
                </c:pt>
                <c:pt idx="29">
                  <c:v>871</c:v>
                </c:pt>
                <c:pt idx="30">
                  <c:v>1610</c:v>
                </c:pt>
                <c:pt idx="31">
                  <c:v>1182</c:v>
                </c:pt>
                <c:pt idx="32">
                  <c:v>1092</c:v>
                </c:pt>
                <c:pt idx="33">
                  <c:v>1094</c:v>
                </c:pt>
                <c:pt idx="34">
                  <c:v>914</c:v>
                </c:pt>
                <c:pt idx="35">
                  <c:v>1122</c:v>
                </c:pt>
                <c:pt idx="36">
                  <c:v>968</c:v>
                </c:pt>
                <c:pt idx="37">
                  <c:v>1293</c:v>
                </c:pt>
                <c:pt idx="38">
                  <c:v>1527</c:v>
                </c:pt>
                <c:pt idx="39">
                  <c:v>1282</c:v>
                </c:pt>
                <c:pt idx="40">
                  <c:v>1493</c:v>
                </c:pt>
                <c:pt idx="41">
                  <c:v>1337</c:v>
                </c:pt>
                <c:pt idx="42">
                  <c:v>1700</c:v>
                </c:pt>
                <c:pt idx="43">
                  <c:v>1574</c:v>
                </c:pt>
                <c:pt idx="44">
                  <c:v>1205</c:v>
                </c:pt>
                <c:pt idx="45">
                  <c:v>1407</c:v>
                </c:pt>
                <c:pt idx="46">
                  <c:v>1438</c:v>
                </c:pt>
                <c:pt idx="47">
                  <c:v>1394</c:v>
                </c:pt>
                <c:pt idx="48">
                  <c:v>1862</c:v>
                </c:pt>
                <c:pt idx="49">
                  <c:v>721</c:v>
                </c:pt>
                <c:pt idx="50">
                  <c:v>857</c:v>
                </c:pt>
                <c:pt idx="51">
                  <c:v>937</c:v>
                </c:pt>
                <c:pt idx="52">
                  <c:v>875</c:v>
                </c:pt>
                <c:pt idx="53">
                  <c:v>561</c:v>
                </c:pt>
                <c:pt idx="54">
                  <c:v>1111</c:v>
                </c:pt>
                <c:pt idx="55">
                  <c:v>668</c:v>
                </c:pt>
                <c:pt idx="56">
                  <c:v>659</c:v>
                </c:pt>
                <c:pt idx="57">
                  <c:v>496</c:v>
                </c:pt>
                <c:pt idx="58">
                  <c:v>957</c:v>
                </c:pt>
                <c:pt idx="59">
                  <c:v>466</c:v>
                </c:pt>
                <c:pt idx="60">
                  <c:v>395</c:v>
                </c:pt>
                <c:pt idx="61">
                  <c:v>364</c:v>
                </c:pt>
                <c:pt idx="62">
                  <c:v>366</c:v>
                </c:pt>
                <c:pt idx="63">
                  <c:v>179</c:v>
                </c:pt>
                <c:pt idx="64">
                  <c:v>311</c:v>
                </c:pt>
                <c:pt idx="65">
                  <c:v>220</c:v>
                </c:pt>
                <c:pt idx="66">
                  <c:v>139</c:v>
                </c:pt>
                <c:pt idx="67">
                  <c:v>195</c:v>
                </c:pt>
                <c:pt idx="68">
                  <c:v>66</c:v>
                </c:pt>
                <c:pt idx="69">
                  <c:v>179</c:v>
                </c:pt>
                <c:pt idx="70">
                  <c:v>209</c:v>
                </c:pt>
                <c:pt idx="71">
                  <c:v>152</c:v>
                </c:pt>
                <c:pt idx="72">
                  <c:v>138</c:v>
                </c:pt>
                <c:pt idx="73">
                  <c:v>189</c:v>
                </c:pt>
                <c:pt idx="74">
                  <c:v>128</c:v>
                </c:pt>
                <c:pt idx="75">
                  <c:v>335</c:v>
                </c:pt>
                <c:pt idx="76">
                  <c:v>142</c:v>
                </c:pt>
                <c:pt idx="77">
                  <c:v>306</c:v>
                </c:pt>
                <c:pt idx="78">
                  <c:v>205</c:v>
                </c:pt>
                <c:pt idx="79">
                  <c:v>147</c:v>
                </c:pt>
                <c:pt idx="80">
                  <c:v>174</c:v>
                </c:pt>
                <c:pt idx="81">
                  <c:v>285</c:v>
                </c:pt>
                <c:pt idx="82">
                  <c:v>228</c:v>
                </c:pt>
                <c:pt idx="83">
                  <c:v>350</c:v>
                </c:pt>
                <c:pt idx="84">
                  <c:v>206</c:v>
                </c:pt>
                <c:pt idx="85">
                  <c:v>216</c:v>
                </c:pt>
                <c:pt idx="86">
                  <c:v>153</c:v>
                </c:pt>
                <c:pt idx="87">
                  <c:v>111</c:v>
                </c:pt>
                <c:pt idx="88">
                  <c:v>59</c:v>
                </c:pt>
                <c:pt idx="89">
                  <c:v>133</c:v>
                </c:pt>
                <c:pt idx="90">
                  <c:v>307</c:v>
                </c:pt>
                <c:pt idx="91">
                  <c:v>396</c:v>
                </c:pt>
                <c:pt idx="92">
                  <c:v>676</c:v>
                </c:pt>
                <c:pt idx="93">
                  <c:v>559</c:v>
                </c:pt>
                <c:pt idx="94">
                  <c:v>345</c:v>
                </c:pt>
                <c:pt idx="95">
                  <c:v>257</c:v>
                </c:pt>
                <c:pt idx="96">
                  <c:v>79</c:v>
                </c:pt>
                <c:pt idx="97">
                  <c:v>144</c:v>
                </c:pt>
                <c:pt idx="98">
                  <c:v>118</c:v>
                </c:pt>
                <c:pt idx="99">
                  <c:v>141</c:v>
                </c:pt>
                <c:pt idx="100">
                  <c:v>103</c:v>
                </c:pt>
                <c:pt idx="101">
                  <c:v>173</c:v>
                </c:pt>
                <c:pt idx="102">
                  <c:v>509</c:v>
                </c:pt>
                <c:pt idx="103">
                  <c:v>523</c:v>
                </c:pt>
                <c:pt idx="104">
                  <c:v>377</c:v>
                </c:pt>
                <c:pt idx="105">
                  <c:v>299</c:v>
                </c:pt>
                <c:pt idx="106">
                  <c:v>212</c:v>
                </c:pt>
                <c:pt idx="107">
                  <c:v>218</c:v>
                </c:pt>
                <c:pt idx="108">
                  <c:v>288</c:v>
                </c:pt>
                <c:pt idx="109">
                  <c:v>169</c:v>
                </c:pt>
                <c:pt idx="110">
                  <c:v>235</c:v>
                </c:pt>
                <c:pt idx="111">
                  <c:v>288</c:v>
                </c:pt>
                <c:pt idx="112">
                  <c:v>327</c:v>
                </c:pt>
                <c:pt idx="113">
                  <c:v>556</c:v>
                </c:pt>
                <c:pt idx="114">
                  <c:v>182</c:v>
                </c:pt>
                <c:pt idx="115">
                  <c:v>259</c:v>
                </c:pt>
                <c:pt idx="116">
                  <c:v>200</c:v>
                </c:pt>
                <c:pt idx="117">
                  <c:v>143</c:v>
                </c:pt>
                <c:pt idx="118">
                  <c:v>357</c:v>
                </c:pt>
                <c:pt idx="119">
                  <c:v>251</c:v>
                </c:pt>
                <c:pt idx="120">
                  <c:v>108</c:v>
                </c:pt>
                <c:pt idx="121">
                  <c:v>157</c:v>
                </c:pt>
                <c:pt idx="122">
                  <c:v>170</c:v>
                </c:pt>
                <c:pt idx="123">
                  <c:v>225</c:v>
                </c:pt>
                <c:pt idx="124">
                  <c:v>170</c:v>
                </c:pt>
                <c:pt idx="125">
                  <c:v>288</c:v>
                </c:pt>
                <c:pt idx="126">
                  <c:v>255</c:v>
                </c:pt>
                <c:pt idx="127">
                  <c:v>248</c:v>
                </c:pt>
                <c:pt idx="128">
                  <c:v>222</c:v>
                </c:pt>
                <c:pt idx="129">
                  <c:v>197</c:v>
                </c:pt>
                <c:pt idx="130">
                  <c:v>123</c:v>
                </c:pt>
                <c:pt idx="131">
                  <c:v>194</c:v>
                </c:pt>
                <c:pt idx="132">
                  <c:v>180</c:v>
                </c:pt>
                <c:pt idx="133">
                  <c:v>241</c:v>
                </c:pt>
                <c:pt idx="134">
                  <c:v>252</c:v>
                </c:pt>
                <c:pt idx="135">
                  <c:v>189</c:v>
                </c:pt>
                <c:pt idx="136">
                  <c:v>212</c:v>
                </c:pt>
                <c:pt idx="137">
                  <c:v>263</c:v>
                </c:pt>
                <c:pt idx="138">
                  <c:v>202</c:v>
                </c:pt>
                <c:pt idx="139">
                  <c:v>85</c:v>
                </c:pt>
                <c:pt idx="140">
                  <c:v>97</c:v>
                </c:pt>
                <c:pt idx="141">
                  <c:v>202</c:v>
                </c:pt>
                <c:pt idx="142">
                  <c:v>143</c:v>
                </c:pt>
                <c:pt idx="143">
                  <c:v>114</c:v>
                </c:pt>
                <c:pt idx="144">
                  <c:v>300</c:v>
                </c:pt>
                <c:pt idx="145">
                  <c:v>300</c:v>
                </c:pt>
                <c:pt idx="146">
                  <c:v>266</c:v>
                </c:pt>
                <c:pt idx="147">
                  <c:v>446</c:v>
                </c:pt>
                <c:pt idx="148">
                  <c:v>288</c:v>
                </c:pt>
                <c:pt idx="149">
                  <c:v>349</c:v>
                </c:pt>
                <c:pt idx="150">
                  <c:v>399</c:v>
                </c:pt>
                <c:pt idx="151">
                  <c:v>195</c:v>
                </c:pt>
                <c:pt idx="152">
                  <c:v>396</c:v>
                </c:pt>
                <c:pt idx="153">
                  <c:v>394</c:v>
                </c:pt>
                <c:pt idx="154">
                  <c:v>563</c:v>
                </c:pt>
                <c:pt idx="155">
                  <c:v>407</c:v>
                </c:pt>
                <c:pt idx="156">
                  <c:v>426</c:v>
                </c:pt>
                <c:pt idx="157">
                  <c:v>200</c:v>
                </c:pt>
                <c:pt idx="158">
                  <c:v>142</c:v>
                </c:pt>
                <c:pt idx="159">
                  <c:v>91</c:v>
                </c:pt>
                <c:pt idx="160">
                  <c:v>90</c:v>
                </c:pt>
                <c:pt idx="161">
                  <c:v>165</c:v>
                </c:pt>
                <c:pt idx="162">
                  <c:v>166</c:v>
                </c:pt>
                <c:pt idx="163">
                  <c:v>227</c:v>
                </c:pt>
                <c:pt idx="164">
                  <c:v>240</c:v>
                </c:pt>
                <c:pt idx="165">
                  <c:v>228</c:v>
                </c:pt>
                <c:pt idx="166">
                  <c:v>100</c:v>
                </c:pt>
                <c:pt idx="167">
                  <c:v>150</c:v>
                </c:pt>
                <c:pt idx="168">
                  <c:v>124</c:v>
                </c:pt>
                <c:pt idx="169">
                  <c:v>93</c:v>
                </c:pt>
                <c:pt idx="170">
                  <c:v>116</c:v>
                </c:pt>
                <c:pt idx="171">
                  <c:v>133</c:v>
                </c:pt>
                <c:pt idx="172">
                  <c:v>82</c:v>
                </c:pt>
                <c:pt idx="173">
                  <c:v>46</c:v>
                </c:pt>
                <c:pt idx="174">
                  <c:v>60</c:v>
                </c:pt>
                <c:pt idx="175">
                  <c:v>83</c:v>
                </c:pt>
                <c:pt idx="176">
                  <c:v>51</c:v>
                </c:pt>
                <c:pt idx="177">
                  <c:v>206</c:v>
                </c:pt>
                <c:pt idx="178">
                  <c:v>301</c:v>
                </c:pt>
                <c:pt idx="179">
                  <c:v>255</c:v>
                </c:pt>
                <c:pt idx="180">
                  <c:v>193</c:v>
                </c:pt>
                <c:pt idx="181">
                  <c:v>155</c:v>
                </c:pt>
                <c:pt idx="182">
                  <c:v>47</c:v>
                </c:pt>
                <c:pt idx="183">
                  <c:v>79</c:v>
                </c:pt>
                <c:pt idx="184">
                  <c:v>49</c:v>
                </c:pt>
                <c:pt idx="185">
                  <c:v>37</c:v>
                </c:pt>
                <c:pt idx="186">
                  <c:v>21</c:v>
                </c:pt>
                <c:pt idx="187">
                  <c:v>6</c:v>
                </c:pt>
                <c:pt idx="188">
                  <c:v>48</c:v>
                </c:pt>
                <c:pt idx="189">
                  <c:v>87</c:v>
                </c:pt>
                <c:pt idx="190">
                  <c:v>28</c:v>
                </c:pt>
                <c:pt idx="191">
                  <c:v>36</c:v>
                </c:pt>
                <c:pt idx="192">
                  <c:v>90</c:v>
                </c:pt>
                <c:pt idx="193">
                  <c:v>99</c:v>
                </c:pt>
                <c:pt idx="194">
                  <c:v>132</c:v>
                </c:pt>
                <c:pt idx="195">
                  <c:v>136</c:v>
                </c:pt>
                <c:pt idx="196">
                  <c:v>31</c:v>
                </c:pt>
                <c:pt idx="197">
                  <c:v>32</c:v>
                </c:pt>
                <c:pt idx="198">
                  <c:v>39</c:v>
                </c:pt>
                <c:pt idx="199">
                  <c:v>23</c:v>
                </c:pt>
                <c:pt idx="200">
                  <c:v>87</c:v>
                </c:pt>
                <c:pt idx="201">
                  <c:v>111</c:v>
                </c:pt>
                <c:pt idx="202">
                  <c:v>111</c:v>
                </c:pt>
                <c:pt idx="203">
                  <c:v>64</c:v>
                </c:pt>
                <c:pt idx="204">
                  <c:v>52</c:v>
                </c:pt>
                <c:pt idx="205">
                  <c:v>301</c:v>
                </c:pt>
                <c:pt idx="206">
                  <c:v>139</c:v>
                </c:pt>
                <c:pt idx="207">
                  <c:v>55</c:v>
                </c:pt>
                <c:pt idx="208">
                  <c:v>87</c:v>
                </c:pt>
                <c:pt idx="209">
                  <c:v>63</c:v>
                </c:pt>
                <c:pt idx="210">
                  <c:v>72</c:v>
                </c:pt>
                <c:pt idx="211">
                  <c:v>27</c:v>
                </c:pt>
                <c:pt idx="212">
                  <c:v>9</c:v>
                </c:pt>
                <c:pt idx="213">
                  <c:v>55</c:v>
                </c:pt>
                <c:pt idx="214">
                  <c:v>43</c:v>
                </c:pt>
                <c:pt idx="215">
                  <c:v>19</c:v>
                </c:pt>
                <c:pt idx="216">
                  <c:v>13</c:v>
                </c:pt>
                <c:pt idx="217">
                  <c:v>5</c:v>
                </c:pt>
                <c:pt idx="218">
                  <c:v>34</c:v>
                </c:pt>
                <c:pt idx="219">
                  <c:v>5</c:v>
                </c:pt>
                <c:pt idx="220">
                  <c:v>1</c:v>
                </c:pt>
                <c:pt idx="221">
                  <c:v>22</c:v>
                </c:pt>
                <c:pt idx="222">
                  <c:v>18</c:v>
                </c:pt>
                <c:pt idx="223">
                  <c:v>5</c:v>
                </c:pt>
                <c:pt idx="224">
                  <c:v>9</c:v>
                </c:pt>
                <c:pt idx="225">
                  <c:v>14</c:v>
                </c:pt>
                <c:pt idx="226">
                  <c:v>3</c:v>
                </c:pt>
                <c:pt idx="227">
                  <c:v>2</c:v>
                </c:pt>
                <c:pt idx="228">
                  <c:v>24</c:v>
                </c:pt>
                <c:pt idx="229">
                  <c:v>9</c:v>
                </c:pt>
                <c:pt idx="230">
                  <c:v>6</c:v>
                </c:pt>
                <c:pt idx="231">
                  <c:v>7</c:v>
                </c:pt>
                <c:pt idx="232">
                  <c:v>3</c:v>
                </c:pt>
                <c:pt idx="233">
                  <c:v>23</c:v>
                </c:pt>
                <c:pt idx="234">
                  <c:v>15</c:v>
                </c:pt>
                <c:pt idx="235">
                  <c:v>2</c:v>
                </c:pt>
                <c:pt idx="236">
                  <c:v>25</c:v>
                </c:pt>
                <c:pt idx="237">
                  <c:v>14</c:v>
                </c:pt>
                <c:pt idx="238">
                  <c:v>19</c:v>
                </c:pt>
                <c:pt idx="239">
                  <c:v>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37F-414B-9340-4FD9C64B4FCA}"/>
            </c:ext>
          </c:extLst>
        </c:ser>
        <c:ser>
          <c:idx val="1"/>
          <c:order val="1"/>
          <c:tx>
            <c:v>Zwycięzca</c:v>
          </c:tx>
          <c:spPr>
            <a:ln w="12700">
              <a:solidFill>
                <a:schemeClr val="accent3"/>
              </a:solidFill>
              <a:prstDash val="solid"/>
            </a:ln>
          </c:spPr>
          <c:marker>
            <c:symbol val="circle"/>
            <c:size val="3"/>
            <c:spPr>
              <a:solidFill>
                <a:schemeClr val="accent3">
                  <a:lumMod val="20000"/>
                  <a:lumOff val="80000"/>
                </a:schemeClr>
              </a:solidFill>
              <a:ln>
                <a:solidFill>
                  <a:schemeClr val="accent3"/>
                </a:solidFill>
                <a:prstDash val="solid"/>
              </a:ln>
            </c:spPr>
          </c:marker>
          <c:cat>
            <c:numRef>
              <c:f>'top10'!$G$1:$IX$1</c:f>
              <c:numCache>
                <c:formatCode>General</c:formatCode>
                <c:ptCount val="252"/>
                <c:pt idx="0">
                  <c:v>2005</c:v>
                </c:pt>
                <c:pt idx="12">
                  <c:v>2006</c:v>
                </c:pt>
                <c:pt idx="24">
                  <c:v>2007</c:v>
                </c:pt>
                <c:pt idx="36">
                  <c:v>2008</c:v>
                </c:pt>
                <c:pt idx="48">
                  <c:v>2009</c:v>
                </c:pt>
                <c:pt idx="60">
                  <c:v>2010</c:v>
                </c:pt>
                <c:pt idx="72">
                  <c:v>2011</c:v>
                </c:pt>
                <c:pt idx="84">
                  <c:v>2012</c:v>
                </c:pt>
                <c:pt idx="96">
                  <c:v>2013</c:v>
                </c:pt>
                <c:pt idx="108">
                  <c:v>2014</c:v>
                </c:pt>
                <c:pt idx="120">
                  <c:v>2015</c:v>
                </c:pt>
                <c:pt idx="132">
                  <c:v>2016</c:v>
                </c:pt>
                <c:pt idx="144">
                  <c:v>2017</c:v>
                </c:pt>
                <c:pt idx="156">
                  <c:v>2018</c:v>
                </c:pt>
                <c:pt idx="168">
                  <c:v>2019</c:v>
                </c:pt>
                <c:pt idx="180">
                  <c:v>2020</c:v>
                </c:pt>
                <c:pt idx="192">
                  <c:v>2021</c:v>
                </c:pt>
                <c:pt idx="204">
                  <c:v>2022</c:v>
                </c:pt>
                <c:pt idx="216">
                  <c:v>2023</c:v>
                </c:pt>
                <c:pt idx="228">
                  <c:v>2024</c:v>
                </c:pt>
                <c:pt idx="240">
                  <c:v>2025</c:v>
                </c:pt>
              </c:numCache>
            </c:numRef>
          </c:cat>
          <c:val>
            <c:numRef>
              <c:f>'top10'!$G$4:$IX$4</c:f>
              <c:numCache>
                <c:formatCode>General</c:formatCode>
                <c:ptCount val="252"/>
                <c:pt idx="5">
                  <c:v>1920</c:v>
                </c:pt>
                <c:pt idx="6">
                  <c:v>2280</c:v>
                </c:pt>
                <c:pt idx="7">
                  <c:v>3000</c:v>
                </c:pt>
                <c:pt idx="8">
                  <c:v>2904</c:v>
                </c:pt>
                <c:pt idx="9">
                  <c:v>2600</c:v>
                </c:pt>
                <c:pt idx="10">
                  <c:v>3015</c:v>
                </c:pt>
                <c:pt idx="11">
                  <c:v>2398</c:v>
                </c:pt>
                <c:pt idx="12">
                  <c:v>1550</c:v>
                </c:pt>
                <c:pt idx="13">
                  <c:v>2326</c:v>
                </c:pt>
                <c:pt idx="14">
                  <c:v>2357</c:v>
                </c:pt>
                <c:pt idx="15">
                  <c:v>2084</c:v>
                </c:pt>
                <c:pt idx="16">
                  <c:v>1700</c:v>
                </c:pt>
                <c:pt idx="17">
                  <c:v>2746</c:v>
                </c:pt>
                <c:pt idx="18">
                  <c:v>1510</c:v>
                </c:pt>
                <c:pt idx="19">
                  <c:v>2018</c:v>
                </c:pt>
                <c:pt idx="20">
                  <c:v>5000</c:v>
                </c:pt>
                <c:pt idx="21">
                  <c:v>2000</c:v>
                </c:pt>
                <c:pt idx="22">
                  <c:v>3333</c:v>
                </c:pt>
                <c:pt idx="23">
                  <c:v>2558</c:v>
                </c:pt>
                <c:pt idx="24">
                  <c:v>3150</c:v>
                </c:pt>
                <c:pt idx="25">
                  <c:v>2866</c:v>
                </c:pt>
                <c:pt idx="26">
                  <c:v>3182</c:v>
                </c:pt>
                <c:pt idx="27">
                  <c:v>3274</c:v>
                </c:pt>
                <c:pt idx="28">
                  <c:v>5335</c:v>
                </c:pt>
                <c:pt idx="29">
                  <c:v>3333</c:v>
                </c:pt>
                <c:pt idx="30">
                  <c:v>3776</c:v>
                </c:pt>
                <c:pt idx="31">
                  <c:v>3469</c:v>
                </c:pt>
                <c:pt idx="32">
                  <c:v>3731</c:v>
                </c:pt>
                <c:pt idx="33">
                  <c:v>4114</c:v>
                </c:pt>
                <c:pt idx="34">
                  <c:v>3764</c:v>
                </c:pt>
                <c:pt idx="35">
                  <c:v>3219</c:v>
                </c:pt>
                <c:pt idx="36">
                  <c:v>3248</c:v>
                </c:pt>
                <c:pt idx="37">
                  <c:v>4444</c:v>
                </c:pt>
                <c:pt idx="38">
                  <c:v>6200</c:v>
                </c:pt>
                <c:pt idx="39">
                  <c:v>12345</c:v>
                </c:pt>
                <c:pt idx="40">
                  <c:v>5429</c:v>
                </c:pt>
                <c:pt idx="41">
                  <c:v>4100</c:v>
                </c:pt>
                <c:pt idx="42">
                  <c:v>5205</c:v>
                </c:pt>
                <c:pt idx="43">
                  <c:v>4704</c:v>
                </c:pt>
                <c:pt idx="44">
                  <c:v>7121</c:v>
                </c:pt>
                <c:pt idx="45">
                  <c:v>5555</c:v>
                </c:pt>
                <c:pt idx="46">
                  <c:v>3700</c:v>
                </c:pt>
                <c:pt idx="47">
                  <c:v>5705</c:v>
                </c:pt>
                <c:pt idx="48">
                  <c:v>3838</c:v>
                </c:pt>
                <c:pt idx="49">
                  <c:v>4020</c:v>
                </c:pt>
                <c:pt idx="50">
                  <c:v>2222</c:v>
                </c:pt>
                <c:pt idx="51">
                  <c:v>3113</c:v>
                </c:pt>
                <c:pt idx="52">
                  <c:v>2745</c:v>
                </c:pt>
                <c:pt idx="53">
                  <c:v>3001</c:v>
                </c:pt>
                <c:pt idx="54">
                  <c:v>3456</c:v>
                </c:pt>
                <c:pt idx="55">
                  <c:v>4800</c:v>
                </c:pt>
                <c:pt idx="56">
                  <c:v>3614</c:v>
                </c:pt>
                <c:pt idx="57">
                  <c:v>3333</c:v>
                </c:pt>
                <c:pt idx="58">
                  <c:v>2345</c:v>
                </c:pt>
                <c:pt idx="59">
                  <c:v>3333</c:v>
                </c:pt>
                <c:pt idx="60">
                  <c:v>3333</c:v>
                </c:pt>
                <c:pt idx="61">
                  <c:v>2000</c:v>
                </c:pt>
                <c:pt idx="62">
                  <c:v>2800</c:v>
                </c:pt>
                <c:pt idx="63">
                  <c:v>3808</c:v>
                </c:pt>
                <c:pt idx="64">
                  <c:v>2600</c:v>
                </c:pt>
                <c:pt idx="65">
                  <c:v>3003</c:v>
                </c:pt>
                <c:pt idx="66">
                  <c:v>2196</c:v>
                </c:pt>
                <c:pt idx="67">
                  <c:v>3444</c:v>
                </c:pt>
                <c:pt idx="68">
                  <c:v>968</c:v>
                </c:pt>
                <c:pt idx="69">
                  <c:v>999</c:v>
                </c:pt>
                <c:pt idx="70">
                  <c:v>2500</c:v>
                </c:pt>
                <c:pt idx="71">
                  <c:v>2300</c:v>
                </c:pt>
                <c:pt idx="72">
                  <c:v>1126</c:v>
                </c:pt>
                <c:pt idx="73">
                  <c:v>1262</c:v>
                </c:pt>
                <c:pt idx="74">
                  <c:v>1155</c:v>
                </c:pt>
                <c:pt idx="75">
                  <c:v>6325</c:v>
                </c:pt>
                <c:pt idx="76">
                  <c:v>3275</c:v>
                </c:pt>
                <c:pt idx="77">
                  <c:v>2444</c:v>
                </c:pt>
                <c:pt idx="78">
                  <c:v>2869</c:v>
                </c:pt>
                <c:pt idx="79">
                  <c:v>2727</c:v>
                </c:pt>
                <c:pt idx="80">
                  <c:v>1370</c:v>
                </c:pt>
                <c:pt idx="81">
                  <c:v>2326</c:v>
                </c:pt>
                <c:pt idx="82">
                  <c:v>3156</c:v>
                </c:pt>
                <c:pt idx="83">
                  <c:v>7654</c:v>
                </c:pt>
                <c:pt idx="84">
                  <c:v>1951</c:v>
                </c:pt>
                <c:pt idx="85">
                  <c:v>1857</c:v>
                </c:pt>
                <c:pt idx="86">
                  <c:v>1279</c:v>
                </c:pt>
                <c:pt idx="87">
                  <c:v>1300</c:v>
                </c:pt>
                <c:pt idx="88">
                  <c:v>1558</c:v>
                </c:pt>
                <c:pt idx="89">
                  <c:v>1600</c:v>
                </c:pt>
                <c:pt idx="90">
                  <c:v>3333</c:v>
                </c:pt>
                <c:pt idx="91">
                  <c:v>2222</c:v>
                </c:pt>
                <c:pt idx="92">
                  <c:v>2800</c:v>
                </c:pt>
                <c:pt idx="93">
                  <c:v>3663</c:v>
                </c:pt>
                <c:pt idx="94">
                  <c:v>3223</c:v>
                </c:pt>
                <c:pt idx="95">
                  <c:v>2626</c:v>
                </c:pt>
                <c:pt idx="96">
                  <c:v>555</c:v>
                </c:pt>
                <c:pt idx="97">
                  <c:v>1762</c:v>
                </c:pt>
                <c:pt idx="98">
                  <c:v>1726</c:v>
                </c:pt>
                <c:pt idx="99">
                  <c:v>2842</c:v>
                </c:pt>
                <c:pt idx="100">
                  <c:v>3717</c:v>
                </c:pt>
                <c:pt idx="101">
                  <c:v>2203</c:v>
                </c:pt>
                <c:pt idx="102">
                  <c:v>2468</c:v>
                </c:pt>
                <c:pt idx="103">
                  <c:v>5432</c:v>
                </c:pt>
                <c:pt idx="104">
                  <c:v>2424</c:v>
                </c:pt>
                <c:pt idx="105">
                  <c:v>1602</c:v>
                </c:pt>
                <c:pt idx="106">
                  <c:v>3335</c:v>
                </c:pt>
                <c:pt idx="107">
                  <c:v>3682</c:v>
                </c:pt>
                <c:pt idx="108">
                  <c:v>3145</c:v>
                </c:pt>
                <c:pt idx="109">
                  <c:v>1650</c:v>
                </c:pt>
                <c:pt idx="110">
                  <c:v>2456</c:v>
                </c:pt>
                <c:pt idx="111">
                  <c:v>4934</c:v>
                </c:pt>
                <c:pt idx="112">
                  <c:v>3158</c:v>
                </c:pt>
                <c:pt idx="113">
                  <c:v>9240</c:v>
                </c:pt>
                <c:pt idx="114">
                  <c:v>1000</c:v>
                </c:pt>
                <c:pt idx="115">
                  <c:v>1666</c:v>
                </c:pt>
                <c:pt idx="116">
                  <c:v>2014</c:v>
                </c:pt>
                <c:pt idx="117">
                  <c:v>1097</c:v>
                </c:pt>
                <c:pt idx="118">
                  <c:v>2653</c:v>
                </c:pt>
                <c:pt idx="119">
                  <c:v>2867</c:v>
                </c:pt>
                <c:pt idx="120">
                  <c:v>2500</c:v>
                </c:pt>
                <c:pt idx="121">
                  <c:v>1415</c:v>
                </c:pt>
                <c:pt idx="122">
                  <c:v>3100</c:v>
                </c:pt>
                <c:pt idx="123">
                  <c:v>3196</c:v>
                </c:pt>
                <c:pt idx="124">
                  <c:v>2550</c:v>
                </c:pt>
                <c:pt idx="125">
                  <c:v>2595</c:v>
                </c:pt>
                <c:pt idx="126">
                  <c:v>2850</c:v>
                </c:pt>
                <c:pt idx="127">
                  <c:v>2400</c:v>
                </c:pt>
                <c:pt idx="128">
                  <c:v>1683</c:v>
                </c:pt>
                <c:pt idx="129">
                  <c:v>2560</c:v>
                </c:pt>
                <c:pt idx="130">
                  <c:v>2700</c:v>
                </c:pt>
                <c:pt idx="131">
                  <c:v>2642</c:v>
                </c:pt>
                <c:pt idx="132">
                  <c:v>1527</c:v>
                </c:pt>
                <c:pt idx="133">
                  <c:v>2346</c:v>
                </c:pt>
                <c:pt idx="134">
                  <c:v>2471</c:v>
                </c:pt>
                <c:pt idx="135">
                  <c:v>2898</c:v>
                </c:pt>
                <c:pt idx="136">
                  <c:v>4000</c:v>
                </c:pt>
                <c:pt idx="137">
                  <c:v>8000</c:v>
                </c:pt>
                <c:pt idx="138">
                  <c:v>3600</c:v>
                </c:pt>
                <c:pt idx="139">
                  <c:v>2158</c:v>
                </c:pt>
                <c:pt idx="140">
                  <c:v>888</c:v>
                </c:pt>
                <c:pt idx="141">
                  <c:v>2800</c:v>
                </c:pt>
                <c:pt idx="142">
                  <c:v>2800</c:v>
                </c:pt>
                <c:pt idx="143">
                  <c:v>4600</c:v>
                </c:pt>
                <c:pt idx="144">
                  <c:v>1763</c:v>
                </c:pt>
                <c:pt idx="145">
                  <c:v>2259</c:v>
                </c:pt>
                <c:pt idx="146">
                  <c:v>3721</c:v>
                </c:pt>
                <c:pt idx="147">
                  <c:v>5000</c:v>
                </c:pt>
                <c:pt idx="148">
                  <c:v>7233</c:v>
                </c:pt>
                <c:pt idx="149">
                  <c:v>5298</c:v>
                </c:pt>
                <c:pt idx="150">
                  <c:v>7001</c:v>
                </c:pt>
                <c:pt idx="151">
                  <c:v>4800</c:v>
                </c:pt>
                <c:pt idx="152">
                  <c:v>5335</c:v>
                </c:pt>
                <c:pt idx="153">
                  <c:v>8500</c:v>
                </c:pt>
                <c:pt idx="154">
                  <c:v>2255</c:v>
                </c:pt>
                <c:pt idx="155">
                  <c:v>2915</c:v>
                </c:pt>
                <c:pt idx="156">
                  <c:v>3035</c:v>
                </c:pt>
                <c:pt idx="157">
                  <c:v>1333</c:v>
                </c:pt>
                <c:pt idx="158">
                  <c:v>734</c:v>
                </c:pt>
                <c:pt idx="159">
                  <c:v>2400</c:v>
                </c:pt>
                <c:pt idx="160">
                  <c:v>5555</c:v>
                </c:pt>
                <c:pt idx="161">
                  <c:v>6150</c:v>
                </c:pt>
                <c:pt idx="162">
                  <c:v>5577</c:v>
                </c:pt>
                <c:pt idx="163">
                  <c:v>3600</c:v>
                </c:pt>
                <c:pt idx="164">
                  <c:v>3298</c:v>
                </c:pt>
                <c:pt idx="165">
                  <c:v>5000</c:v>
                </c:pt>
                <c:pt idx="166">
                  <c:v>5088</c:v>
                </c:pt>
                <c:pt idx="167">
                  <c:v>3570</c:v>
                </c:pt>
                <c:pt idx="168">
                  <c:v>5427</c:v>
                </c:pt>
                <c:pt idx="169">
                  <c:v>2929</c:v>
                </c:pt>
                <c:pt idx="170">
                  <c:v>4386</c:v>
                </c:pt>
                <c:pt idx="171">
                  <c:v>3750</c:v>
                </c:pt>
                <c:pt idx="172">
                  <c:v>5152</c:v>
                </c:pt>
                <c:pt idx="173">
                  <c:v>5115</c:v>
                </c:pt>
                <c:pt idx="174">
                  <c:v>6565</c:v>
                </c:pt>
                <c:pt idx="175">
                  <c:v>4500</c:v>
                </c:pt>
                <c:pt idx="176">
                  <c:v>4321</c:v>
                </c:pt>
                <c:pt idx="177">
                  <c:v>4554</c:v>
                </c:pt>
                <c:pt idx="178">
                  <c:v>5050</c:v>
                </c:pt>
                <c:pt idx="179">
                  <c:v>3675</c:v>
                </c:pt>
                <c:pt idx="180">
                  <c:v>9300</c:v>
                </c:pt>
                <c:pt idx="181">
                  <c:v>8448</c:v>
                </c:pt>
                <c:pt idx="182">
                  <c:v>6006</c:v>
                </c:pt>
                <c:pt idx="183">
                  <c:v>5600</c:v>
                </c:pt>
                <c:pt idx="184">
                  <c:v>8146</c:v>
                </c:pt>
                <c:pt idx="185">
                  <c:v>6464</c:v>
                </c:pt>
                <c:pt idx="186">
                  <c:v>2686</c:v>
                </c:pt>
                <c:pt idx="187">
                  <c:v>2728</c:v>
                </c:pt>
                <c:pt idx="188">
                  <c:v>6161</c:v>
                </c:pt>
                <c:pt idx="189">
                  <c:v>6363</c:v>
                </c:pt>
                <c:pt idx="190">
                  <c:v>6262</c:v>
                </c:pt>
                <c:pt idx="191">
                  <c:v>12555</c:v>
                </c:pt>
                <c:pt idx="192">
                  <c:v>6060</c:v>
                </c:pt>
                <c:pt idx="193">
                  <c:v>5627</c:v>
                </c:pt>
                <c:pt idx="194">
                  <c:v>6767</c:v>
                </c:pt>
                <c:pt idx="195">
                  <c:v>5225</c:v>
                </c:pt>
                <c:pt idx="196">
                  <c:v>5168</c:v>
                </c:pt>
                <c:pt idx="197">
                  <c:v>5454</c:v>
                </c:pt>
                <c:pt idx="198">
                  <c:v>6000</c:v>
                </c:pt>
                <c:pt idx="199">
                  <c:v>6868</c:v>
                </c:pt>
                <c:pt idx="200">
                  <c:v>7500</c:v>
                </c:pt>
                <c:pt idx="201">
                  <c:v>7456</c:v>
                </c:pt>
                <c:pt idx="202">
                  <c:v>7575</c:v>
                </c:pt>
                <c:pt idx="203">
                  <c:v>5985</c:v>
                </c:pt>
                <c:pt idx="204">
                  <c:v>7070</c:v>
                </c:pt>
                <c:pt idx="205">
                  <c:v>6133</c:v>
                </c:pt>
                <c:pt idx="206">
                  <c:v>7300</c:v>
                </c:pt>
                <c:pt idx="207">
                  <c:v>6759</c:v>
                </c:pt>
                <c:pt idx="208">
                  <c:v>7357</c:v>
                </c:pt>
                <c:pt idx="209">
                  <c:v>5779</c:v>
                </c:pt>
                <c:pt idx="210">
                  <c:v>6177</c:v>
                </c:pt>
                <c:pt idx="211">
                  <c:v>3377</c:v>
                </c:pt>
                <c:pt idx="212">
                  <c:v>1374</c:v>
                </c:pt>
                <c:pt idx="213">
                  <c:v>1337</c:v>
                </c:pt>
                <c:pt idx="214">
                  <c:v>3333</c:v>
                </c:pt>
                <c:pt idx="215">
                  <c:v>3286</c:v>
                </c:pt>
                <c:pt idx="216">
                  <c:v>3030</c:v>
                </c:pt>
                <c:pt idx="217">
                  <c:v>2169</c:v>
                </c:pt>
                <c:pt idx="218">
                  <c:v>5795</c:v>
                </c:pt>
                <c:pt idx="219">
                  <c:v>4357</c:v>
                </c:pt>
                <c:pt idx="220">
                  <c:v>4382</c:v>
                </c:pt>
                <c:pt idx="221">
                  <c:v>1980</c:v>
                </c:pt>
                <c:pt idx="222">
                  <c:v>2611</c:v>
                </c:pt>
                <c:pt idx="223">
                  <c:v>4379</c:v>
                </c:pt>
                <c:pt idx="224">
                  <c:v>5571</c:v>
                </c:pt>
                <c:pt idx="225">
                  <c:v>3995</c:v>
                </c:pt>
                <c:pt idx="226">
                  <c:v>2359</c:v>
                </c:pt>
                <c:pt idx="227">
                  <c:v>2415</c:v>
                </c:pt>
                <c:pt idx="228">
                  <c:v>3385</c:v>
                </c:pt>
                <c:pt idx="229">
                  <c:v>2177</c:v>
                </c:pt>
                <c:pt idx="230">
                  <c:v>3997</c:v>
                </c:pt>
                <c:pt idx="231">
                  <c:v>3780</c:v>
                </c:pt>
                <c:pt idx="232">
                  <c:v>3790</c:v>
                </c:pt>
                <c:pt idx="233">
                  <c:v>4024</c:v>
                </c:pt>
                <c:pt idx="234">
                  <c:v>3535</c:v>
                </c:pt>
                <c:pt idx="235">
                  <c:v>3925</c:v>
                </c:pt>
                <c:pt idx="236">
                  <c:v>6071</c:v>
                </c:pt>
                <c:pt idx="237">
                  <c:v>5549</c:v>
                </c:pt>
                <c:pt idx="238">
                  <c:v>4041</c:v>
                </c:pt>
                <c:pt idx="239">
                  <c:v>4887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7F-414B-9340-4FD9C64B4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1239280"/>
        <c:axId val="1"/>
      </c:lineChart>
      <c:catAx>
        <c:axId val="251239280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700" baseline="0"/>
                </a:pPr>
                <a:r>
                  <a:rPr lang="pl-PL" sz="700" baseline="0"/>
                  <a:t>Lata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 rot="-6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Small Fonts"/>
                <a:cs typeface="Small Fonts"/>
              </a:defRPr>
            </a:pPr>
            <a:endParaRPr lang="pl-PL"/>
          </a:p>
        </c:txPr>
        <c:crossAx val="1"/>
        <c:crosses val="autoZero"/>
        <c:auto val="1"/>
        <c:lblAlgn val="ctr"/>
        <c:lblOffset val="100"/>
        <c:tickLblSkip val="1"/>
        <c:tickMarkSkip val="12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700" baseline="0"/>
                </a:pPr>
                <a:r>
                  <a:rPr lang="pl-PL" sz="700" baseline="0"/>
                  <a:t>Punkty</a:t>
                </a:r>
              </a:p>
            </c:rich>
          </c:tx>
          <c:overlay val="0"/>
        </c:title>
        <c:numFmt formatCode="General" sourceLinked="1"/>
        <c:majorTickMark val="cross"/>
        <c:minorTickMark val="out"/>
        <c:tickLblPos val="nextTo"/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Small Fonts"/>
                <a:cs typeface="Small Fonts"/>
              </a:defRPr>
            </a:pPr>
            <a:endParaRPr lang="pl-PL"/>
          </a:p>
        </c:txPr>
        <c:crossAx val="251239280"/>
        <c:crosses val="autoZero"/>
        <c:crossBetween val="between"/>
      </c:valAx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aseline="0"/>
            </a:pPr>
            <a:r>
              <a:rPr lang="pl-PL" sz="800" b="1" i="0" baseline="0">
                <a:effectLst/>
              </a:rPr>
              <a:t>Wyniki graczy z Quizbota - wszyscy </a:t>
            </a:r>
            <a:r>
              <a:rPr lang="pl-PL" sz="800" b="1" i="0" baseline="0">
                <a:solidFill>
                  <a:schemeClr val="accent2"/>
                </a:solidFill>
                <a:effectLst/>
              </a:rPr>
              <a:t>Gracze</a:t>
            </a:r>
            <a:r>
              <a:rPr lang="pl-PL" sz="800" b="1" i="0" baseline="0">
                <a:effectLst/>
              </a:rPr>
              <a:t>, </a:t>
            </a:r>
            <a:r>
              <a:rPr lang="pl-PL" sz="800" b="1" i="0" baseline="0">
                <a:solidFill>
                  <a:schemeClr val="accent1"/>
                </a:solidFill>
                <a:effectLst/>
              </a:rPr>
              <a:t>Top10</a:t>
            </a:r>
            <a:r>
              <a:rPr lang="pl-PL" sz="800" b="1" i="0" baseline="0">
                <a:effectLst/>
              </a:rPr>
              <a:t> i </a:t>
            </a:r>
            <a:r>
              <a:rPr lang="pl-PL" sz="800" b="1" i="0" baseline="0">
                <a:solidFill>
                  <a:schemeClr val="accent3"/>
                </a:solidFill>
                <a:effectLst/>
              </a:rPr>
              <a:t>Zwycięzca</a:t>
            </a:r>
            <a:endParaRPr lang="pl-PL" sz="800" baseline="0">
              <a:solidFill>
                <a:schemeClr val="accent3"/>
              </a:solidFill>
              <a:effectLst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111129949154237"/>
          <c:y val="0.19852941176470587"/>
          <c:w val="0.86458479916856412"/>
          <c:h val="0.61764705882352944"/>
        </c:manualLayout>
      </c:layout>
      <c:lineChart>
        <c:grouping val="standard"/>
        <c:varyColors val="0"/>
        <c:ser>
          <c:idx val="1"/>
          <c:order val="0"/>
          <c:tx>
            <c:v>Zwycięzca</c:v>
          </c:tx>
          <c:spPr>
            <a:ln w="12700">
              <a:solidFill>
                <a:schemeClr val="accent3"/>
              </a:solidFill>
              <a:prstDash val="solid"/>
            </a:ln>
          </c:spPr>
          <c:marker>
            <c:symbol val="circle"/>
            <c:size val="3"/>
            <c:spPr>
              <a:solidFill>
                <a:schemeClr val="accent3">
                  <a:lumMod val="20000"/>
                  <a:lumOff val="80000"/>
                </a:schemeClr>
              </a:solidFill>
              <a:ln>
                <a:solidFill>
                  <a:schemeClr val="accent3"/>
                </a:solidFill>
                <a:prstDash val="solid"/>
              </a:ln>
            </c:spPr>
          </c:marker>
          <c:cat>
            <c:numRef>
              <c:f>'top10'!$G$1:$IX$1</c:f>
              <c:numCache>
                <c:formatCode>General</c:formatCode>
                <c:ptCount val="252"/>
                <c:pt idx="0">
                  <c:v>2005</c:v>
                </c:pt>
                <c:pt idx="12">
                  <c:v>2006</c:v>
                </c:pt>
                <c:pt idx="24">
                  <c:v>2007</c:v>
                </c:pt>
                <c:pt idx="36">
                  <c:v>2008</c:v>
                </c:pt>
                <c:pt idx="48">
                  <c:v>2009</c:v>
                </c:pt>
                <c:pt idx="60">
                  <c:v>2010</c:v>
                </c:pt>
                <c:pt idx="72">
                  <c:v>2011</c:v>
                </c:pt>
                <c:pt idx="84">
                  <c:v>2012</c:v>
                </c:pt>
                <c:pt idx="96">
                  <c:v>2013</c:v>
                </c:pt>
                <c:pt idx="108">
                  <c:v>2014</c:v>
                </c:pt>
                <c:pt idx="120">
                  <c:v>2015</c:v>
                </c:pt>
                <c:pt idx="132">
                  <c:v>2016</c:v>
                </c:pt>
                <c:pt idx="144">
                  <c:v>2017</c:v>
                </c:pt>
                <c:pt idx="156">
                  <c:v>2018</c:v>
                </c:pt>
                <c:pt idx="168">
                  <c:v>2019</c:v>
                </c:pt>
                <c:pt idx="180">
                  <c:v>2020</c:v>
                </c:pt>
                <c:pt idx="192">
                  <c:v>2021</c:v>
                </c:pt>
                <c:pt idx="204">
                  <c:v>2022</c:v>
                </c:pt>
                <c:pt idx="216">
                  <c:v>2023</c:v>
                </c:pt>
                <c:pt idx="228">
                  <c:v>2024</c:v>
                </c:pt>
                <c:pt idx="240">
                  <c:v>2025</c:v>
                </c:pt>
              </c:numCache>
            </c:numRef>
          </c:cat>
          <c:val>
            <c:numRef>
              <c:f>'top10'!$G$4:$IX$4</c:f>
              <c:numCache>
                <c:formatCode>General</c:formatCode>
                <c:ptCount val="252"/>
                <c:pt idx="5">
                  <c:v>1920</c:v>
                </c:pt>
                <c:pt idx="6">
                  <c:v>2280</c:v>
                </c:pt>
                <c:pt idx="7">
                  <c:v>3000</c:v>
                </c:pt>
                <c:pt idx="8">
                  <c:v>2904</c:v>
                </c:pt>
                <c:pt idx="9">
                  <c:v>2600</c:v>
                </c:pt>
                <c:pt idx="10">
                  <c:v>3015</c:v>
                </c:pt>
                <c:pt idx="11">
                  <c:v>2398</c:v>
                </c:pt>
                <c:pt idx="12">
                  <c:v>1550</c:v>
                </c:pt>
                <c:pt idx="13">
                  <c:v>2326</c:v>
                </c:pt>
                <c:pt idx="14">
                  <c:v>2357</c:v>
                </c:pt>
                <c:pt idx="15">
                  <c:v>2084</c:v>
                </c:pt>
                <c:pt idx="16">
                  <c:v>1700</c:v>
                </c:pt>
                <c:pt idx="17">
                  <c:v>2746</c:v>
                </c:pt>
                <c:pt idx="18">
                  <c:v>1510</c:v>
                </c:pt>
                <c:pt idx="19">
                  <c:v>2018</c:v>
                </c:pt>
                <c:pt idx="20">
                  <c:v>5000</c:v>
                </c:pt>
                <c:pt idx="21">
                  <c:v>2000</c:v>
                </c:pt>
                <c:pt idx="22">
                  <c:v>3333</c:v>
                </c:pt>
                <c:pt idx="23">
                  <c:v>2558</c:v>
                </c:pt>
                <c:pt idx="24">
                  <c:v>3150</c:v>
                </c:pt>
                <c:pt idx="25">
                  <c:v>2866</c:v>
                </c:pt>
                <c:pt idx="26">
                  <c:v>3182</c:v>
                </c:pt>
                <c:pt idx="27">
                  <c:v>3274</c:v>
                </c:pt>
                <c:pt idx="28">
                  <c:v>5335</c:v>
                </c:pt>
                <c:pt idx="29">
                  <c:v>3333</c:v>
                </c:pt>
                <c:pt idx="30">
                  <c:v>3776</c:v>
                </c:pt>
                <c:pt idx="31">
                  <c:v>3469</c:v>
                </c:pt>
                <c:pt idx="32">
                  <c:v>3731</c:v>
                </c:pt>
                <c:pt idx="33">
                  <c:v>4114</c:v>
                </c:pt>
                <c:pt idx="34">
                  <c:v>3764</c:v>
                </c:pt>
                <c:pt idx="35">
                  <c:v>3219</c:v>
                </c:pt>
                <c:pt idx="36">
                  <c:v>3248</c:v>
                </c:pt>
                <c:pt idx="37">
                  <c:v>4444</c:v>
                </c:pt>
                <c:pt idx="38">
                  <c:v>6200</c:v>
                </c:pt>
                <c:pt idx="39">
                  <c:v>12345</c:v>
                </c:pt>
                <c:pt idx="40">
                  <c:v>5429</c:v>
                </c:pt>
                <c:pt idx="41">
                  <c:v>4100</c:v>
                </c:pt>
                <c:pt idx="42">
                  <c:v>5205</c:v>
                </c:pt>
                <c:pt idx="43">
                  <c:v>4704</c:v>
                </c:pt>
                <c:pt idx="44">
                  <c:v>7121</c:v>
                </c:pt>
                <c:pt idx="45">
                  <c:v>5555</c:v>
                </c:pt>
                <c:pt idx="46">
                  <c:v>3700</c:v>
                </c:pt>
                <c:pt idx="47">
                  <c:v>5705</c:v>
                </c:pt>
                <c:pt idx="48">
                  <c:v>3838</c:v>
                </c:pt>
                <c:pt idx="49">
                  <c:v>4020</c:v>
                </c:pt>
                <c:pt idx="50">
                  <c:v>2222</c:v>
                </c:pt>
                <c:pt idx="51">
                  <c:v>3113</c:v>
                </c:pt>
                <c:pt idx="52">
                  <c:v>2745</c:v>
                </c:pt>
                <c:pt idx="53">
                  <c:v>3001</c:v>
                </c:pt>
                <c:pt idx="54">
                  <c:v>3456</c:v>
                </c:pt>
                <c:pt idx="55">
                  <c:v>4800</c:v>
                </c:pt>
                <c:pt idx="56">
                  <c:v>3614</c:v>
                </c:pt>
                <c:pt idx="57">
                  <c:v>3333</c:v>
                </c:pt>
                <c:pt idx="58">
                  <c:v>2345</c:v>
                </c:pt>
                <c:pt idx="59">
                  <c:v>3333</c:v>
                </c:pt>
                <c:pt idx="60">
                  <c:v>3333</c:v>
                </c:pt>
                <c:pt idx="61">
                  <c:v>2000</c:v>
                </c:pt>
                <c:pt idx="62">
                  <c:v>2800</c:v>
                </c:pt>
                <c:pt idx="63">
                  <c:v>3808</c:v>
                </c:pt>
                <c:pt idx="64">
                  <c:v>2600</c:v>
                </c:pt>
                <c:pt idx="65">
                  <c:v>3003</c:v>
                </c:pt>
                <c:pt idx="66">
                  <c:v>2196</c:v>
                </c:pt>
                <c:pt idx="67">
                  <c:v>3444</c:v>
                </c:pt>
                <c:pt idx="68">
                  <c:v>968</c:v>
                </c:pt>
                <c:pt idx="69">
                  <c:v>999</c:v>
                </c:pt>
                <c:pt idx="70">
                  <c:v>2500</c:v>
                </c:pt>
                <c:pt idx="71">
                  <c:v>2300</c:v>
                </c:pt>
                <c:pt idx="72">
                  <c:v>1126</c:v>
                </c:pt>
                <c:pt idx="73">
                  <c:v>1262</c:v>
                </c:pt>
                <c:pt idx="74">
                  <c:v>1155</c:v>
                </c:pt>
                <c:pt idx="75">
                  <c:v>6325</c:v>
                </c:pt>
                <c:pt idx="76">
                  <c:v>3275</c:v>
                </c:pt>
                <c:pt idx="77">
                  <c:v>2444</c:v>
                </c:pt>
                <c:pt idx="78">
                  <c:v>2869</c:v>
                </c:pt>
                <c:pt idx="79">
                  <c:v>2727</c:v>
                </c:pt>
                <c:pt idx="80">
                  <c:v>1370</c:v>
                </c:pt>
                <c:pt idx="81">
                  <c:v>2326</c:v>
                </c:pt>
                <c:pt idx="82">
                  <c:v>3156</c:v>
                </c:pt>
                <c:pt idx="83">
                  <c:v>7654</c:v>
                </c:pt>
                <c:pt idx="84">
                  <c:v>1951</c:v>
                </c:pt>
                <c:pt idx="85">
                  <c:v>1857</c:v>
                </c:pt>
                <c:pt idx="86">
                  <c:v>1279</c:v>
                </c:pt>
                <c:pt idx="87">
                  <c:v>1300</c:v>
                </c:pt>
                <c:pt idx="88">
                  <c:v>1558</c:v>
                </c:pt>
                <c:pt idx="89">
                  <c:v>1600</c:v>
                </c:pt>
                <c:pt idx="90">
                  <c:v>3333</c:v>
                </c:pt>
                <c:pt idx="91">
                  <c:v>2222</c:v>
                </c:pt>
                <c:pt idx="92">
                  <c:v>2800</c:v>
                </c:pt>
                <c:pt idx="93">
                  <c:v>3663</c:v>
                </c:pt>
                <c:pt idx="94">
                  <c:v>3223</c:v>
                </c:pt>
                <c:pt idx="95">
                  <c:v>2626</c:v>
                </c:pt>
                <c:pt idx="96">
                  <c:v>555</c:v>
                </c:pt>
                <c:pt idx="97">
                  <c:v>1762</c:v>
                </c:pt>
                <c:pt idx="98">
                  <c:v>1726</c:v>
                </c:pt>
                <c:pt idx="99">
                  <c:v>2842</c:v>
                </c:pt>
                <c:pt idx="100">
                  <c:v>3717</c:v>
                </c:pt>
                <c:pt idx="101">
                  <c:v>2203</c:v>
                </c:pt>
                <c:pt idx="102">
                  <c:v>2468</c:v>
                </c:pt>
                <c:pt idx="103">
                  <c:v>5432</c:v>
                </c:pt>
                <c:pt idx="104">
                  <c:v>2424</c:v>
                </c:pt>
                <c:pt idx="105">
                  <c:v>1602</c:v>
                </c:pt>
                <c:pt idx="106">
                  <c:v>3335</c:v>
                </c:pt>
                <c:pt idx="107">
                  <c:v>3682</c:v>
                </c:pt>
                <c:pt idx="108">
                  <c:v>3145</c:v>
                </c:pt>
                <c:pt idx="109">
                  <c:v>1650</c:v>
                </c:pt>
                <c:pt idx="110">
                  <c:v>2456</c:v>
                </c:pt>
                <c:pt idx="111">
                  <c:v>4934</c:v>
                </c:pt>
                <c:pt idx="112">
                  <c:v>3158</c:v>
                </c:pt>
                <c:pt idx="113">
                  <c:v>9240</c:v>
                </c:pt>
                <c:pt idx="114">
                  <c:v>1000</c:v>
                </c:pt>
                <c:pt idx="115">
                  <c:v>1666</c:v>
                </c:pt>
                <c:pt idx="116">
                  <c:v>2014</c:v>
                </c:pt>
                <c:pt idx="117">
                  <c:v>1097</c:v>
                </c:pt>
                <c:pt idx="118">
                  <c:v>2653</c:v>
                </c:pt>
                <c:pt idx="119">
                  <c:v>2867</c:v>
                </c:pt>
                <c:pt idx="120">
                  <c:v>2500</c:v>
                </c:pt>
                <c:pt idx="121">
                  <c:v>1415</c:v>
                </c:pt>
                <c:pt idx="122">
                  <c:v>3100</c:v>
                </c:pt>
                <c:pt idx="123">
                  <c:v>3196</c:v>
                </c:pt>
                <c:pt idx="124">
                  <c:v>2550</c:v>
                </c:pt>
                <c:pt idx="125">
                  <c:v>2595</c:v>
                </c:pt>
                <c:pt idx="126">
                  <c:v>2850</c:v>
                </c:pt>
                <c:pt idx="127">
                  <c:v>2400</c:v>
                </c:pt>
                <c:pt idx="128">
                  <c:v>1683</c:v>
                </c:pt>
                <c:pt idx="129">
                  <c:v>2560</c:v>
                </c:pt>
                <c:pt idx="130">
                  <c:v>2700</c:v>
                </c:pt>
                <c:pt idx="131">
                  <c:v>2642</c:v>
                </c:pt>
                <c:pt idx="132">
                  <c:v>1527</c:v>
                </c:pt>
                <c:pt idx="133">
                  <c:v>2346</c:v>
                </c:pt>
                <c:pt idx="134">
                  <c:v>2471</c:v>
                </c:pt>
                <c:pt idx="135">
                  <c:v>2898</c:v>
                </c:pt>
                <c:pt idx="136">
                  <c:v>4000</c:v>
                </c:pt>
                <c:pt idx="137">
                  <c:v>8000</c:v>
                </c:pt>
                <c:pt idx="138">
                  <c:v>3600</c:v>
                </c:pt>
                <c:pt idx="139">
                  <c:v>2158</c:v>
                </c:pt>
                <c:pt idx="140">
                  <c:v>888</c:v>
                </c:pt>
                <c:pt idx="141">
                  <c:v>2800</c:v>
                </c:pt>
                <c:pt idx="142">
                  <c:v>2800</c:v>
                </c:pt>
                <c:pt idx="143">
                  <c:v>4600</c:v>
                </c:pt>
                <c:pt idx="144">
                  <c:v>1763</c:v>
                </c:pt>
                <c:pt idx="145">
                  <c:v>2259</c:v>
                </c:pt>
                <c:pt idx="146">
                  <c:v>3721</c:v>
                </c:pt>
                <c:pt idx="147">
                  <c:v>5000</c:v>
                </c:pt>
                <c:pt idx="148">
                  <c:v>7233</c:v>
                </c:pt>
                <c:pt idx="149">
                  <c:v>5298</c:v>
                </c:pt>
                <c:pt idx="150">
                  <c:v>7001</c:v>
                </c:pt>
                <c:pt idx="151">
                  <c:v>4800</c:v>
                </c:pt>
                <c:pt idx="152">
                  <c:v>5335</c:v>
                </c:pt>
                <c:pt idx="153">
                  <c:v>8500</c:v>
                </c:pt>
                <c:pt idx="154">
                  <c:v>2255</c:v>
                </c:pt>
                <c:pt idx="155">
                  <c:v>2915</c:v>
                </c:pt>
                <c:pt idx="156">
                  <c:v>3035</c:v>
                </c:pt>
                <c:pt idx="157">
                  <c:v>1333</c:v>
                </c:pt>
                <c:pt idx="158">
                  <c:v>734</c:v>
                </c:pt>
                <c:pt idx="159">
                  <c:v>2400</c:v>
                </c:pt>
                <c:pt idx="160">
                  <c:v>5555</c:v>
                </c:pt>
                <c:pt idx="161">
                  <c:v>6150</c:v>
                </c:pt>
                <c:pt idx="162">
                  <c:v>5577</c:v>
                </c:pt>
                <c:pt idx="163">
                  <c:v>3600</c:v>
                </c:pt>
                <c:pt idx="164">
                  <c:v>3298</c:v>
                </c:pt>
                <c:pt idx="165">
                  <c:v>5000</c:v>
                </c:pt>
                <c:pt idx="166">
                  <c:v>5088</c:v>
                </c:pt>
                <c:pt idx="167">
                  <c:v>3570</c:v>
                </c:pt>
                <c:pt idx="168">
                  <c:v>5427</c:v>
                </c:pt>
                <c:pt idx="169">
                  <c:v>2929</c:v>
                </c:pt>
                <c:pt idx="170">
                  <c:v>4386</c:v>
                </c:pt>
                <c:pt idx="171">
                  <c:v>3750</c:v>
                </c:pt>
                <c:pt idx="172">
                  <c:v>5152</c:v>
                </c:pt>
                <c:pt idx="173">
                  <c:v>5115</c:v>
                </c:pt>
                <c:pt idx="174">
                  <c:v>6565</c:v>
                </c:pt>
                <c:pt idx="175">
                  <c:v>4500</c:v>
                </c:pt>
                <c:pt idx="176">
                  <c:v>4321</c:v>
                </c:pt>
                <c:pt idx="177">
                  <c:v>4554</c:v>
                </c:pt>
                <c:pt idx="178">
                  <c:v>5050</c:v>
                </c:pt>
                <c:pt idx="179">
                  <c:v>3675</c:v>
                </c:pt>
                <c:pt idx="180">
                  <c:v>9300</c:v>
                </c:pt>
                <c:pt idx="181">
                  <c:v>8448</c:v>
                </c:pt>
                <c:pt idx="182">
                  <c:v>6006</c:v>
                </c:pt>
                <c:pt idx="183">
                  <c:v>5600</c:v>
                </c:pt>
                <c:pt idx="184">
                  <c:v>8146</c:v>
                </c:pt>
                <c:pt idx="185">
                  <c:v>6464</c:v>
                </c:pt>
                <c:pt idx="186">
                  <c:v>2686</c:v>
                </c:pt>
                <c:pt idx="187">
                  <c:v>2728</c:v>
                </c:pt>
                <c:pt idx="188">
                  <c:v>6161</c:v>
                </c:pt>
                <c:pt idx="189">
                  <c:v>6363</c:v>
                </c:pt>
                <c:pt idx="190">
                  <c:v>6262</c:v>
                </c:pt>
                <c:pt idx="191">
                  <c:v>12555</c:v>
                </c:pt>
                <c:pt idx="192">
                  <c:v>6060</c:v>
                </c:pt>
                <c:pt idx="193">
                  <c:v>5627</c:v>
                </c:pt>
                <c:pt idx="194">
                  <c:v>6767</c:v>
                </c:pt>
                <c:pt idx="195">
                  <c:v>5225</c:v>
                </c:pt>
                <c:pt idx="196">
                  <c:v>5168</c:v>
                </c:pt>
                <c:pt idx="197">
                  <c:v>5454</c:v>
                </c:pt>
                <c:pt idx="198">
                  <c:v>6000</c:v>
                </c:pt>
                <c:pt idx="199">
                  <c:v>6868</c:v>
                </c:pt>
                <c:pt idx="200">
                  <c:v>7500</c:v>
                </c:pt>
                <c:pt idx="201">
                  <c:v>7456</c:v>
                </c:pt>
                <c:pt idx="202">
                  <c:v>7575</c:v>
                </c:pt>
                <c:pt idx="203">
                  <c:v>5985</c:v>
                </c:pt>
                <c:pt idx="204">
                  <c:v>7070</c:v>
                </c:pt>
                <c:pt idx="205">
                  <c:v>6133</c:v>
                </c:pt>
                <c:pt idx="206">
                  <c:v>7300</c:v>
                </c:pt>
                <c:pt idx="207">
                  <c:v>6759</c:v>
                </c:pt>
                <c:pt idx="208">
                  <c:v>7357</c:v>
                </c:pt>
                <c:pt idx="209">
                  <c:v>5779</c:v>
                </c:pt>
                <c:pt idx="210">
                  <c:v>6177</c:v>
                </c:pt>
                <c:pt idx="211">
                  <c:v>3377</c:v>
                </c:pt>
                <c:pt idx="212">
                  <c:v>1374</c:v>
                </c:pt>
                <c:pt idx="213">
                  <c:v>1337</c:v>
                </c:pt>
                <c:pt idx="214">
                  <c:v>3333</c:v>
                </c:pt>
                <c:pt idx="215">
                  <c:v>3286</c:v>
                </c:pt>
                <c:pt idx="216">
                  <c:v>3030</c:v>
                </c:pt>
                <c:pt idx="217">
                  <c:v>2169</c:v>
                </c:pt>
                <c:pt idx="218">
                  <c:v>5795</c:v>
                </c:pt>
                <c:pt idx="219">
                  <c:v>4357</c:v>
                </c:pt>
                <c:pt idx="220">
                  <c:v>4382</c:v>
                </c:pt>
                <c:pt idx="221">
                  <c:v>1980</c:v>
                </c:pt>
                <c:pt idx="222">
                  <c:v>2611</c:v>
                </c:pt>
                <c:pt idx="223">
                  <c:v>4379</c:v>
                </c:pt>
                <c:pt idx="224">
                  <c:v>5571</c:v>
                </c:pt>
                <c:pt idx="225">
                  <c:v>3995</c:v>
                </c:pt>
                <c:pt idx="226">
                  <c:v>2359</c:v>
                </c:pt>
                <c:pt idx="227">
                  <c:v>2415</c:v>
                </c:pt>
                <c:pt idx="228">
                  <c:v>3385</c:v>
                </c:pt>
                <c:pt idx="229">
                  <c:v>2177</c:v>
                </c:pt>
                <c:pt idx="230">
                  <c:v>3997</c:v>
                </c:pt>
                <c:pt idx="231">
                  <c:v>3780</c:v>
                </c:pt>
                <c:pt idx="232">
                  <c:v>3790</c:v>
                </c:pt>
                <c:pt idx="233">
                  <c:v>4024</c:v>
                </c:pt>
                <c:pt idx="234">
                  <c:v>3535</c:v>
                </c:pt>
                <c:pt idx="235">
                  <c:v>3925</c:v>
                </c:pt>
                <c:pt idx="236">
                  <c:v>6071</c:v>
                </c:pt>
                <c:pt idx="237">
                  <c:v>5549</c:v>
                </c:pt>
                <c:pt idx="238">
                  <c:v>4041</c:v>
                </c:pt>
                <c:pt idx="239">
                  <c:v>4887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AA2-4E85-B09D-CC2E2BB1D60E}"/>
            </c:ext>
          </c:extLst>
        </c:ser>
        <c:ser>
          <c:idx val="0"/>
          <c:order val="1"/>
          <c:tx>
            <c:v>Top10</c:v>
          </c:tx>
          <c:spPr>
            <a:ln w="12700">
              <a:solidFill>
                <a:schemeClr val="accent1"/>
              </a:solidFill>
              <a:prstDash val="solid"/>
            </a:ln>
          </c:spPr>
          <c:marker>
            <c:symbol val="circle"/>
            <c:size val="3"/>
            <c:spPr>
              <a:solidFill>
                <a:schemeClr val="accent1">
                  <a:lumMod val="20000"/>
                  <a:lumOff val="80000"/>
                </a:schemeClr>
              </a:solidFill>
              <a:ln w="9525">
                <a:solidFill>
                  <a:schemeClr val="accent1"/>
                </a:solidFill>
                <a:prstDash val="solid"/>
              </a:ln>
            </c:spPr>
          </c:marker>
          <c:cat>
            <c:numRef>
              <c:f>'top10'!$G$1:$IX$1</c:f>
              <c:numCache>
                <c:formatCode>General</c:formatCode>
                <c:ptCount val="252"/>
                <c:pt idx="0">
                  <c:v>2005</c:v>
                </c:pt>
                <c:pt idx="12">
                  <c:v>2006</c:v>
                </c:pt>
                <c:pt idx="24">
                  <c:v>2007</c:v>
                </c:pt>
                <c:pt idx="36">
                  <c:v>2008</c:v>
                </c:pt>
                <c:pt idx="48">
                  <c:v>2009</c:v>
                </c:pt>
                <c:pt idx="60">
                  <c:v>2010</c:v>
                </c:pt>
                <c:pt idx="72">
                  <c:v>2011</c:v>
                </c:pt>
                <c:pt idx="84">
                  <c:v>2012</c:v>
                </c:pt>
                <c:pt idx="96">
                  <c:v>2013</c:v>
                </c:pt>
                <c:pt idx="108">
                  <c:v>2014</c:v>
                </c:pt>
                <c:pt idx="120">
                  <c:v>2015</c:v>
                </c:pt>
                <c:pt idx="132">
                  <c:v>2016</c:v>
                </c:pt>
                <c:pt idx="144">
                  <c:v>2017</c:v>
                </c:pt>
                <c:pt idx="156">
                  <c:v>2018</c:v>
                </c:pt>
                <c:pt idx="168">
                  <c:v>2019</c:v>
                </c:pt>
                <c:pt idx="180">
                  <c:v>2020</c:v>
                </c:pt>
                <c:pt idx="192">
                  <c:v>2021</c:v>
                </c:pt>
                <c:pt idx="204">
                  <c:v>2022</c:v>
                </c:pt>
                <c:pt idx="216">
                  <c:v>2023</c:v>
                </c:pt>
                <c:pt idx="228">
                  <c:v>2024</c:v>
                </c:pt>
                <c:pt idx="240">
                  <c:v>2025</c:v>
                </c:pt>
              </c:numCache>
            </c:numRef>
          </c:cat>
          <c:val>
            <c:numRef>
              <c:f>'top10'!$G$8:$IX$8</c:f>
              <c:numCache>
                <c:formatCode>General</c:formatCode>
                <c:ptCount val="252"/>
                <c:pt idx="5">
                  <c:v>10559</c:v>
                </c:pt>
                <c:pt idx="6">
                  <c:v>13834</c:v>
                </c:pt>
                <c:pt idx="7">
                  <c:v>16072</c:v>
                </c:pt>
                <c:pt idx="8">
                  <c:v>11874</c:v>
                </c:pt>
                <c:pt idx="9">
                  <c:v>11202</c:v>
                </c:pt>
                <c:pt idx="10">
                  <c:v>9623</c:v>
                </c:pt>
                <c:pt idx="11">
                  <c:v>10402</c:v>
                </c:pt>
                <c:pt idx="12">
                  <c:v>8341</c:v>
                </c:pt>
                <c:pt idx="13">
                  <c:v>13672</c:v>
                </c:pt>
                <c:pt idx="14">
                  <c:v>12235</c:v>
                </c:pt>
                <c:pt idx="15">
                  <c:v>14200</c:v>
                </c:pt>
                <c:pt idx="16">
                  <c:v>9609</c:v>
                </c:pt>
                <c:pt idx="17">
                  <c:v>13132</c:v>
                </c:pt>
                <c:pt idx="18">
                  <c:v>9217</c:v>
                </c:pt>
                <c:pt idx="19">
                  <c:v>12265</c:v>
                </c:pt>
                <c:pt idx="20">
                  <c:v>16095</c:v>
                </c:pt>
                <c:pt idx="21">
                  <c:v>11049</c:v>
                </c:pt>
                <c:pt idx="22">
                  <c:v>13902</c:v>
                </c:pt>
                <c:pt idx="23">
                  <c:v>16483</c:v>
                </c:pt>
                <c:pt idx="24">
                  <c:v>17768</c:v>
                </c:pt>
                <c:pt idx="25">
                  <c:v>14958</c:v>
                </c:pt>
                <c:pt idx="26">
                  <c:v>16585</c:v>
                </c:pt>
                <c:pt idx="27">
                  <c:v>19082</c:v>
                </c:pt>
                <c:pt idx="28">
                  <c:v>13536</c:v>
                </c:pt>
                <c:pt idx="29">
                  <c:v>15560</c:v>
                </c:pt>
                <c:pt idx="30">
                  <c:v>21607</c:v>
                </c:pt>
                <c:pt idx="31">
                  <c:v>22020</c:v>
                </c:pt>
                <c:pt idx="32">
                  <c:v>24965</c:v>
                </c:pt>
                <c:pt idx="33">
                  <c:v>20617</c:v>
                </c:pt>
                <c:pt idx="34">
                  <c:v>22483</c:v>
                </c:pt>
                <c:pt idx="35">
                  <c:v>16113</c:v>
                </c:pt>
                <c:pt idx="36">
                  <c:v>16853</c:v>
                </c:pt>
                <c:pt idx="37">
                  <c:v>23657</c:v>
                </c:pt>
                <c:pt idx="38">
                  <c:v>28096</c:v>
                </c:pt>
                <c:pt idx="39">
                  <c:v>33419</c:v>
                </c:pt>
                <c:pt idx="40">
                  <c:v>25276</c:v>
                </c:pt>
                <c:pt idx="41">
                  <c:v>26751</c:v>
                </c:pt>
                <c:pt idx="42">
                  <c:v>31227</c:v>
                </c:pt>
                <c:pt idx="43">
                  <c:v>29477</c:v>
                </c:pt>
                <c:pt idx="44">
                  <c:v>29608</c:v>
                </c:pt>
                <c:pt idx="45">
                  <c:v>22569</c:v>
                </c:pt>
                <c:pt idx="46">
                  <c:v>23999</c:v>
                </c:pt>
                <c:pt idx="47">
                  <c:v>27584</c:v>
                </c:pt>
                <c:pt idx="48">
                  <c:v>26211</c:v>
                </c:pt>
                <c:pt idx="49">
                  <c:v>20300</c:v>
                </c:pt>
                <c:pt idx="50">
                  <c:v>16068</c:v>
                </c:pt>
                <c:pt idx="51">
                  <c:v>16526</c:v>
                </c:pt>
                <c:pt idx="52">
                  <c:v>17317</c:v>
                </c:pt>
                <c:pt idx="53">
                  <c:v>13026</c:v>
                </c:pt>
                <c:pt idx="54">
                  <c:v>21429</c:v>
                </c:pt>
                <c:pt idx="55">
                  <c:v>21589</c:v>
                </c:pt>
                <c:pt idx="56">
                  <c:v>16176</c:v>
                </c:pt>
                <c:pt idx="57">
                  <c:v>12983</c:v>
                </c:pt>
                <c:pt idx="58">
                  <c:v>18141</c:v>
                </c:pt>
                <c:pt idx="59">
                  <c:v>13168</c:v>
                </c:pt>
                <c:pt idx="60">
                  <c:v>10431</c:v>
                </c:pt>
                <c:pt idx="61">
                  <c:v>7903</c:v>
                </c:pt>
                <c:pt idx="62">
                  <c:v>12981</c:v>
                </c:pt>
                <c:pt idx="63">
                  <c:v>14246</c:v>
                </c:pt>
                <c:pt idx="64">
                  <c:v>8864</c:v>
                </c:pt>
                <c:pt idx="65">
                  <c:v>7948</c:v>
                </c:pt>
                <c:pt idx="66">
                  <c:v>7181</c:v>
                </c:pt>
                <c:pt idx="67">
                  <c:v>12721</c:v>
                </c:pt>
                <c:pt idx="68">
                  <c:v>4306</c:v>
                </c:pt>
                <c:pt idx="69">
                  <c:v>4210</c:v>
                </c:pt>
                <c:pt idx="70">
                  <c:v>6578</c:v>
                </c:pt>
                <c:pt idx="71">
                  <c:v>8050</c:v>
                </c:pt>
                <c:pt idx="72">
                  <c:v>4586</c:v>
                </c:pt>
                <c:pt idx="73">
                  <c:v>5067</c:v>
                </c:pt>
                <c:pt idx="74">
                  <c:v>3745</c:v>
                </c:pt>
                <c:pt idx="75">
                  <c:v>13205</c:v>
                </c:pt>
                <c:pt idx="76">
                  <c:v>7800</c:v>
                </c:pt>
                <c:pt idx="77">
                  <c:v>8467</c:v>
                </c:pt>
                <c:pt idx="78">
                  <c:v>10828</c:v>
                </c:pt>
                <c:pt idx="79">
                  <c:v>8088</c:v>
                </c:pt>
                <c:pt idx="80">
                  <c:v>6179</c:v>
                </c:pt>
                <c:pt idx="81">
                  <c:v>8845</c:v>
                </c:pt>
                <c:pt idx="82">
                  <c:v>10750</c:v>
                </c:pt>
                <c:pt idx="83">
                  <c:v>18253</c:v>
                </c:pt>
                <c:pt idx="84">
                  <c:v>7300</c:v>
                </c:pt>
                <c:pt idx="85">
                  <c:v>6864</c:v>
                </c:pt>
                <c:pt idx="86">
                  <c:v>4602</c:v>
                </c:pt>
                <c:pt idx="87">
                  <c:v>4119</c:v>
                </c:pt>
                <c:pt idx="88">
                  <c:v>4380</c:v>
                </c:pt>
                <c:pt idx="89">
                  <c:v>5344</c:v>
                </c:pt>
                <c:pt idx="90">
                  <c:v>11098</c:v>
                </c:pt>
                <c:pt idx="91">
                  <c:v>9700</c:v>
                </c:pt>
                <c:pt idx="92">
                  <c:v>12585</c:v>
                </c:pt>
                <c:pt idx="93">
                  <c:v>13133</c:v>
                </c:pt>
                <c:pt idx="94">
                  <c:v>14101</c:v>
                </c:pt>
                <c:pt idx="95">
                  <c:v>11313</c:v>
                </c:pt>
                <c:pt idx="96">
                  <c:v>2793</c:v>
                </c:pt>
                <c:pt idx="97">
                  <c:v>5711</c:v>
                </c:pt>
                <c:pt idx="98">
                  <c:v>5525</c:v>
                </c:pt>
                <c:pt idx="99">
                  <c:v>9558</c:v>
                </c:pt>
                <c:pt idx="100">
                  <c:v>7197</c:v>
                </c:pt>
                <c:pt idx="101">
                  <c:v>8821</c:v>
                </c:pt>
                <c:pt idx="102">
                  <c:v>12319</c:v>
                </c:pt>
                <c:pt idx="103">
                  <c:v>19098</c:v>
                </c:pt>
                <c:pt idx="104">
                  <c:v>10436</c:v>
                </c:pt>
                <c:pt idx="105">
                  <c:v>8021</c:v>
                </c:pt>
                <c:pt idx="106">
                  <c:v>9484</c:v>
                </c:pt>
                <c:pt idx="107">
                  <c:v>12777</c:v>
                </c:pt>
                <c:pt idx="108">
                  <c:v>12154</c:v>
                </c:pt>
                <c:pt idx="109">
                  <c:v>7645</c:v>
                </c:pt>
                <c:pt idx="110">
                  <c:v>9073</c:v>
                </c:pt>
                <c:pt idx="111">
                  <c:v>12490</c:v>
                </c:pt>
                <c:pt idx="112">
                  <c:v>11740</c:v>
                </c:pt>
                <c:pt idx="113">
                  <c:v>26882</c:v>
                </c:pt>
                <c:pt idx="114">
                  <c:v>8317</c:v>
                </c:pt>
                <c:pt idx="115">
                  <c:v>8453</c:v>
                </c:pt>
                <c:pt idx="116">
                  <c:v>6104</c:v>
                </c:pt>
                <c:pt idx="117">
                  <c:v>4361</c:v>
                </c:pt>
                <c:pt idx="118">
                  <c:v>10989</c:v>
                </c:pt>
                <c:pt idx="119">
                  <c:v>10615</c:v>
                </c:pt>
                <c:pt idx="120">
                  <c:v>8371</c:v>
                </c:pt>
                <c:pt idx="121">
                  <c:v>5443</c:v>
                </c:pt>
                <c:pt idx="122">
                  <c:v>9077</c:v>
                </c:pt>
                <c:pt idx="123">
                  <c:v>10465</c:v>
                </c:pt>
                <c:pt idx="124">
                  <c:v>6303</c:v>
                </c:pt>
                <c:pt idx="125">
                  <c:v>11023</c:v>
                </c:pt>
                <c:pt idx="126">
                  <c:v>11364</c:v>
                </c:pt>
                <c:pt idx="127">
                  <c:v>8838</c:v>
                </c:pt>
                <c:pt idx="128">
                  <c:v>7130</c:v>
                </c:pt>
                <c:pt idx="129">
                  <c:v>6572</c:v>
                </c:pt>
                <c:pt idx="130">
                  <c:v>7333</c:v>
                </c:pt>
                <c:pt idx="131">
                  <c:v>9040</c:v>
                </c:pt>
                <c:pt idx="132">
                  <c:v>4217</c:v>
                </c:pt>
                <c:pt idx="133">
                  <c:v>8147</c:v>
                </c:pt>
                <c:pt idx="134">
                  <c:v>9584</c:v>
                </c:pt>
                <c:pt idx="135">
                  <c:v>9496</c:v>
                </c:pt>
                <c:pt idx="136">
                  <c:v>11109</c:v>
                </c:pt>
                <c:pt idx="137">
                  <c:v>18163</c:v>
                </c:pt>
                <c:pt idx="138">
                  <c:v>9728</c:v>
                </c:pt>
                <c:pt idx="139">
                  <c:v>5539</c:v>
                </c:pt>
                <c:pt idx="140">
                  <c:v>3152</c:v>
                </c:pt>
                <c:pt idx="141">
                  <c:v>8308</c:v>
                </c:pt>
                <c:pt idx="142">
                  <c:v>7311</c:v>
                </c:pt>
                <c:pt idx="143">
                  <c:v>8689</c:v>
                </c:pt>
                <c:pt idx="144">
                  <c:v>7200</c:v>
                </c:pt>
                <c:pt idx="145">
                  <c:v>8394</c:v>
                </c:pt>
                <c:pt idx="146">
                  <c:v>14036</c:v>
                </c:pt>
                <c:pt idx="147">
                  <c:v>17396</c:v>
                </c:pt>
                <c:pt idx="148">
                  <c:v>21707</c:v>
                </c:pt>
                <c:pt idx="149">
                  <c:v>22428</c:v>
                </c:pt>
                <c:pt idx="150">
                  <c:v>18931</c:v>
                </c:pt>
                <c:pt idx="151">
                  <c:v>12529</c:v>
                </c:pt>
                <c:pt idx="152">
                  <c:v>18782</c:v>
                </c:pt>
                <c:pt idx="153">
                  <c:v>20389</c:v>
                </c:pt>
                <c:pt idx="154">
                  <c:v>13291</c:v>
                </c:pt>
                <c:pt idx="155">
                  <c:v>13971</c:v>
                </c:pt>
                <c:pt idx="156">
                  <c:v>10308</c:v>
                </c:pt>
                <c:pt idx="157">
                  <c:v>6320</c:v>
                </c:pt>
                <c:pt idx="158">
                  <c:v>3423</c:v>
                </c:pt>
                <c:pt idx="159">
                  <c:v>5763</c:v>
                </c:pt>
                <c:pt idx="160">
                  <c:v>9653</c:v>
                </c:pt>
                <c:pt idx="161">
                  <c:v>10595</c:v>
                </c:pt>
                <c:pt idx="162">
                  <c:v>11375</c:v>
                </c:pt>
                <c:pt idx="163">
                  <c:v>8330</c:v>
                </c:pt>
                <c:pt idx="164">
                  <c:v>7723</c:v>
                </c:pt>
                <c:pt idx="165">
                  <c:v>9035</c:v>
                </c:pt>
                <c:pt idx="166">
                  <c:v>7339</c:v>
                </c:pt>
                <c:pt idx="167">
                  <c:v>6670</c:v>
                </c:pt>
                <c:pt idx="168">
                  <c:v>8648</c:v>
                </c:pt>
                <c:pt idx="169">
                  <c:v>5585</c:v>
                </c:pt>
                <c:pt idx="170">
                  <c:v>7534</c:v>
                </c:pt>
                <c:pt idx="171">
                  <c:v>7699</c:v>
                </c:pt>
                <c:pt idx="172">
                  <c:v>8265</c:v>
                </c:pt>
                <c:pt idx="173">
                  <c:v>7032</c:v>
                </c:pt>
                <c:pt idx="174">
                  <c:v>8933</c:v>
                </c:pt>
                <c:pt idx="175">
                  <c:v>7273</c:v>
                </c:pt>
                <c:pt idx="176">
                  <c:v>7412</c:v>
                </c:pt>
                <c:pt idx="177">
                  <c:v>10144</c:v>
                </c:pt>
                <c:pt idx="178">
                  <c:v>12191</c:v>
                </c:pt>
                <c:pt idx="179">
                  <c:v>11742</c:v>
                </c:pt>
                <c:pt idx="180">
                  <c:v>21346</c:v>
                </c:pt>
                <c:pt idx="181">
                  <c:v>17403</c:v>
                </c:pt>
                <c:pt idx="182">
                  <c:v>13895</c:v>
                </c:pt>
                <c:pt idx="183">
                  <c:v>9556</c:v>
                </c:pt>
                <c:pt idx="184">
                  <c:v>13758</c:v>
                </c:pt>
                <c:pt idx="185">
                  <c:v>11697</c:v>
                </c:pt>
                <c:pt idx="186">
                  <c:v>6435</c:v>
                </c:pt>
                <c:pt idx="187">
                  <c:v>7204</c:v>
                </c:pt>
                <c:pt idx="188">
                  <c:v>9363</c:v>
                </c:pt>
                <c:pt idx="189">
                  <c:v>14345</c:v>
                </c:pt>
                <c:pt idx="190">
                  <c:v>12510</c:v>
                </c:pt>
                <c:pt idx="191">
                  <c:v>28803</c:v>
                </c:pt>
                <c:pt idx="192">
                  <c:v>15777</c:v>
                </c:pt>
                <c:pt idx="193">
                  <c:v>10573</c:v>
                </c:pt>
                <c:pt idx="194">
                  <c:v>13002</c:v>
                </c:pt>
                <c:pt idx="195">
                  <c:v>11233</c:v>
                </c:pt>
                <c:pt idx="196">
                  <c:v>13265</c:v>
                </c:pt>
                <c:pt idx="197">
                  <c:v>12006</c:v>
                </c:pt>
                <c:pt idx="198">
                  <c:v>9473</c:v>
                </c:pt>
                <c:pt idx="199">
                  <c:v>12143</c:v>
                </c:pt>
                <c:pt idx="200">
                  <c:v>16508</c:v>
                </c:pt>
                <c:pt idx="201">
                  <c:v>12704</c:v>
                </c:pt>
                <c:pt idx="202">
                  <c:v>12565</c:v>
                </c:pt>
                <c:pt idx="203">
                  <c:v>12862</c:v>
                </c:pt>
                <c:pt idx="204">
                  <c:v>16350</c:v>
                </c:pt>
                <c:pt idx="205">
                  <c:v>15131</c:v>
                </c:pt>
                <c:pt idx="206">
                  <c:v>14770</c:v>
                </c:pt>
                <c:pt idx="207">
                  <c:v>13240</c:v>
                </c:pt>
                <c:pt idx="208">
                  <c:v>18459</c:v>
                </c:pt>
                <c:pt idx="209">
                  <c:v>14337</c:v>
                </c:pt>
                <c:pt idx="210">
                  <c:v>10363</c:v>
                </c:pt>
                <c:pt idx="211">
                  <c:v>6548</c:v>
                </c:pt>
                <c:pt idx="212">
                  <c:v>2381</c:v>
                </c:pt>
                <c:pt idx="213">
                  <c:v>3096</c:v>
                </c:pt>
                <c:pt idx="214">
                  <c:v>7315</c:v>
                </c:pt>
                <c:pt idx="215">
                  <c:v>6376</c:v>
                </c:pt>
                <c:pt idx="216">
                  <c:v>4683</c:v>
                </c:pt>
                <c:pt idx="217">
                  <c:v>4660</c:v>
                </c:pt>
                <c:pt idx="218">
                  <c:v>8579</c:v>
                </c:pt>
                <c:pt idx="219">
                  <c:v>5231</c:v>
                </c:pt>
                <c:pt idx="220">
                  <c:v>5015</c:v>
                </c:pt>
                <c:pt idx="221">
                  <c:v>3908</c:v>
                </c:pt>
                <c:pt idx="222">
                  <c:v>5721</c:v>
                </c:pt>
                <c:pt idx="223">
                  <c:v>7726</c:v>
                </c:pt>
                <c:pt idx="224">
                  <c:v>8903</c:v>
                </c:pt>
                <c:pt idx="225">
                  <c:v>5598</c:v>
                </c:pt>
                <c:pt idx="226">
                  <c:v>3298</c:v>
                </c:pt>
                <c:pt idx="227">
                  <c:v>4066</c:v>
                </c:pt>
                <c:pt idx="228">
                  <c:v>5984</c:v>
                </c:pt>
                <c:pt idx="229">
                  <c:v>5066</c:v>
                </c:pt>
                <c:pt idx="230">
                  <c:v>5883</c:v>
                </c:pt>
                <c:pt idx="231">
                  <c:v>5553</c:v>
                </c:pt>
                <c:pt idx="232">
                  <c:v>5847</c:v>
                </c:pt>
                <c:pt idx="233">
                  <c:v>7243</c:v>
                </c:pt>
                <c:pt idx="234">
                  <c:v>4722</c:v>
                </c:pt>
                <c:pt idx="235">
                  <c:v>6883</c:v>
                </c:pt>
                <c:pt idx="236">
                  <c:v>12573</c:v>
                </c:pt>
                <c:pt idx="237">
                  <c:v>9929</c:v>
                </c:pt>
                <c:pt idx="238">
                  <c:v>6414</c:v>
                </c:pt>
                <c:pt idx="239">
                  <c:v>7562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AA2-4E85-B09D-CC2E2BB1D60E}"/>
            </c:ext>
          </c:extLst>
        </c:ser>
        <c:ser>
          <c:idx val="3"/>
          <c:order val="2"/>
          <c:tx>
            <c:v>Gracze</c:v>
          </c:tx>
          <c:spPr>
            <a:ln w="12700">
              <a:solidFill>
                <a:schemeClr val="accent2"/>
              </a:solidFill>
              <a:prstDash val="solid"/>
            </a:ln>
          </c:spPr>
          <c:marker>
            <c:symbol val="circle"/>
            <c:size val="3"/>
            <c:spPr>
              <a:solidFill>
                <a:schemeClr val="accent2">
                  <a:lumMod val="20000"/>
                  <a:lumOff val="80000"/>
                </a:schemeClr>
              </a:solidFill>
              <a:ln>
                <a:solidFill>
                  <a:schemeClr val="accent2"/>
                </a:solidFill>
                <a:prstDash val="solid"/>
              </a:ln>
            </c:spPr>
          </c:marker>
          <c:cat>
            <c:numRef>
              <c:f>'top10'!$G$1:$IX$1</c:f>
              <c:numCache>
                <c:formatCode>General</c:formatCode>
                <c:ptCount val="252"/>
                <c:pt idx="0">
                  <c:v>2005</c:v>
                </c:pt>
                <c:pt idx="12">
                  <c:v>2006</c:v>
                </c:pt>
                <c:pt idx="24">
                  <c:v>2007</c:v>
                </c:pt>
                <c:pt idx="36">
                  <c:v>2008</c:v>
                </c:pt>
                <c:pt idx="48">
                  <c:v>2009</c:v>
                </c:pt>
                <c:pt idx="60">
                  <c:v>2010</c:v>
                </c:pt>
                <c:pt idx="72">
                  <c:v>2011</c:v>
                </c:pt>
                <c:pt idx="84">
                  <c:v>2012</c:v>
                </c:pt>
                <c:pt idx="96">
                  <c:v>2013</c:v>
                </c:pt>
                <c:pt idx="108">
                  <c:v>2014</c:v>
                </c:pt>
                <c:pt idx="120">
                  <c:v>2015</c:v>
                </c:pt>
                <c:pt idx="132">
                  <c:v>2016</c:v>
                </c:pt>
                <c:pt idx="144">
                  <c:v>2017</c:v>
                </c:pt>
                <c:pt idx="156">
                  <c:v>2018</c:v>
                </c:pt>
                <c:pt idx="168">
                  <c:v>2019</c:v>
                </c:pt>
                <c:pt idx="180">
                  <c:v>2020</c:v>
                </c:pt>
                <c:pt idx="192">
                  <c:v>2021</c:v>
                </c:pt>
                <c:pt idx="204">
                  <c:v>2022</c:v>
                </c:pt>
                <c:pt idx="216">
                  <c:v>2023</c:v>
                </c:pt>
                <c:pt idx="228">
                  <c:v>2024</c:v>
                </c:pt>
                <c:pt idx="240">
                  <c:v>2025</c:v>
                </c:pt>
              </c:numCache>
            </c:numRef>
          </c:cat>
          <c:val>
            <c:numRef>
              <c:f>'top10'!$G$9:$IX$9</c:f>
              <c:numCache>
                <c:formatCode>General</c:formatCode>
                <c:ptCount val="252"/>
                <c:pt idx="5">
                  <c:v>10559</c:v>
                </c:pt>
                <c:pt idx="6">
                  <c:v>13834</c:v>
                </c:pt>
                <c:pt idx="7">
                  <c:v>16072</c:v>
                </c:pt>
                <c:pt idx="8">
                  <c:v>11874</c:v>
                </c:pt>
                <c:pt idx="9">
                  <c:v>11202</c:v>
                </c:pt>
                <c:pt idx="10">
                  <c:v>13685</c:v>
                </c:pt>
                <c:pt idx="11">
                  <c:v>13592</c:v>
                </c:pt>
                <c:pt idx="12">
                  <c:v>11935</c:v>
                </c:pt>
                <c:pt idx="13">
                  <c:v>13672</c:v>
                </c:pt>
                <c:pt idx="14">
                  <c:v>12235</c:v>
                </c:pt>
                <c:pt idx="15">
                  <c:v>14200</c:v>
                </c:pt>
                <c:pt idx="16">
                  <c:v>9609</c:v>
                </c:pt>
                <c:pt idx="17">
                  <c:v>13132</c:v>
                </c:pt>
                <c:pt idx="18">
                  <c:v>24747</c:v>
                </c:pt>
                <c:pt idx="19">
                  <c:v>27014</c:v>
                </c:pt>
                <c:pt idx="20">
                  <c:v>28619</c:v>
                </c:pt>
                <c:pt idx="21">
                  <c:v>23794</c:v>
                </c:pt>
                <c:pt idx="22">
                  <c:v>31037</c:v>
                </c:pt>
                <c:pt idx="23">
                  <c:v>33233</c:v>
                </c:pt>
                <c:pt idx="24">
                  <c:v>37950</c:v>
                </c:pt>
                <c:pt idx="25">
                  <c:v>27417</c:v>
                </c:pt>
                <c:pt idx="26">
                  <c:v>31955</c:v>
                </c:pt>
                <c:pt idx="27">
                  <c:v>33283</c:v>
                </c:pt>
                <c:pt idx="28">
                  <c:v>22820</c:v>
                </c:pt>
                <c:pt idx="29">
                  <c:v>32811</c:v>
                </c:pt>
                <c:pt idx="30">
                  <c:v>44415</c:v>
                </c:pt>
                <c:pt idx="31">
                  <c:v>40564</c:v>
                </c:pt>
                <c:pt idx="32">
                  <c:v>38543</c:v>
                </c:pt>
                <c:pt idx="33">
                  <c:v>36264</c:v>
                </c:pt>
                <c:pt idx="34">
                  <c:v>35987</c:v>
                </c:pt>
                <c:pt idx="35">
                  <c:v>30982</c:v>
                </c:pt>
                <c:pt idx="36">
                  <c:v>30487</c:v>
                </c:pt>
                <c:pt idx="37">
                  <c:v>37364</c:v>
                </c:pt>
                <c:pt idx="38">
                  <c:v>45192</c:v>
                </c:pt>
                <c:pt idx="39">
                  <c:v>49778</c:v>
                </c:pt>
                <c:pt idx="40">
                  <c:v>43415</c:v>
                </c:pt>
                <c:pt idx="41">
                  <c:v>40748</c:v>
                </c:pt>
                <c:pt idx="42">
                  <c:v>46758</c:v>
                </c:pt>
                <c:pt idx="43">
                  <c:v>46061</c:v>
                </c:pt>
                <c:pt idx="44">
                  <c:v>46132</c:v>
                </c:pt>
                <c:pt idx="45">
                  <c:v>38024</c:v>
                </c:pt>
                <c:pt idx="46">
                  <c:v>40084</c:v>
                </c:pt>
                <c:pt idx="47">
                  <c:v>41787</c:v>
                </c:pt>
                <c:pt idx="48">
                  <c:v>38643</c:v>
                </c:pt>
                <c:pt idx="49">
                  <c:v>32741</c:v>
                </c:pt>
                <c:pt idx="50">
                  <c:v>25666</c:v>
                </c:pt>
                <c:pt idx="51">
                  <c:v>27592</c:v>
                </c:pt>
                <c:pt idx="52">
                  <c:v>26524</c:v>
                </c:pt>
                <c:pt idx="53">
                  <c:v>19743</c:v>
                </c:pt>
                <c:pt idx="54">
                  <c:v>30248</c:v>
                </c:pt>
                <c:pt idx="55">
                  <c:v>29288</c:v>
                </c:pt>
                <c:pt idx="56">
                  <c:v>22412</c:v>
                </c:pt>
                <c:pt idx="57">
                  <c:v>18935</c:v>
                </c:pt>
                <c:pt idx="58">
                  <c:v>25461</c:v>
                </c:pt>
                <c:pt idx="59">
                  <c:v>17454</c:v>
                </c:pt>
                <c:pt idx="60">
                  <c:v>14155</c:v>
                </c:pt>
                <c:pt idx="61">
                  <c:v>11208</c:v>
                </c:pt>
                <c:pt idx="62">
                  <c:v>14984</c:v>
                </c:pt>
                <c:pt idx="63">
                  <c:v>16646</c:v>
                </c:pt>
                <c:pt idx="64">
                  <c:v>11633</c:v>
                </c:pt>
                <c:pt idx="65">
                  <c:v>9413</c:v>
                </c:pt>
                <c:pt idx="66">
                  <c:v>8358</c:v>
                </c:pt>
                <c:pt idx="67">
                  <c:v>13907</c:v>
                </c:pt>
                <c:pt idx="68">
                  <c:v>4593</c:v>
                </c:pt>
                <c:pt idx="69">
                  <c:v>5565</c:v>
                </c:pt>
                <c:pt idx="70">
                  <c:v>8123</c:v>
                </c:pt>
                <c:pt idx="71">
                  <c:v>9297</c:v>
                </c:pt>
                <c:pt idx="72">
                  <c:v>5944</c:v>
                </c:pt>
                <c:pt idx="73">
                  <c:v>6449</c:v>
                </c:pt>
                <c:pt idx="74">
                  <c:v>4806</c:v>
                </c:pt>
                <c:pt idx="75">
                  <c:v>14557</c:v>
                </c:pt>
                <c:pt idx="76">
                  <c:v>8835</c:v>
                </c:pt>
                <c:pt idx="77">
                  <c:v>10530</c:v>
                </c:pt>
                <c:pt idx="78">
                  <c:v>13081</c:v>
                </c:pt>
                <c:pt idx="79">
                  <c:v>10013</c:v>
                </c:pt>
                <c:pt idx="80">
                  <c:v>7583</c:v>
                </c:pt>
                <c:pt idx="81">
                  <c:v>11188</c:v>
                </c:pt>
                <c:pt idx="82">
                  <c:v>12552</c:v>
                </c:pt>
                <c:pt idx="83">
                  <c:v>20948</c:v>
                </c:pt>
                <c:pt idx="84">
                  <c:v>8886</c:v>
                </c:pt>
                <c:pt idx="85">
                  <c:v>8425</c:v>
                </c:pt>
                <c:pt idx="86">
                  <c:v>5570</c:v>
                </c:pt>
                <c:pt idx="87">
                  <c:v>4849</c:v>
                </c:pt>
                <c:pt idx="88">
                  <c:v>5122</c:v>
                </c:pt>
                <c:pt idx="89">
                  <c:v>6190</c:v>
                </c:pt>
                <c:pt idx="90">
                  <c:v>13165</c:v>
                </c:pt>
                <c:pt idx="91">
                  <c:v>12402</c:v>
                </c:pt>
                <c:pt idx="92">
                  <c:v>16346</c:v>
                </c:pt>
                <c:pt idx="93">
                  <c:v>16579</c:v>
                </c:pt>
                <c:pt idx="94">
                  <c:v>16188</c:v>
                </c:pt>
                <c:pt idx="95">
                  <c:v>12952</c:v>
                </c:pt>
                <c:pt idx="96">
                  <c:v>3184</c:v>
                </c:pt>
                <c:pt idx="97">
                  <c:v>6486</c:v>
                </c:pt>
                <c:pt idx="98">
                  <c:v>6201</c:v>
                </c:pt>
                <c:pt idx="99">
                  <c:v>10131</c:v>
                </c:pt>
                <c:pt idx="100">
                  <c:v>7786</c:v>
                </c:pt>
                <c:pt idx="101">
                  <c:v>9928</c:v>
                </c:pt>
                <c:pt idx="102">
                  <c:v>15378</c:v>
                </c:pt>
                <c:pt idx="103">
                  <c:v>23064</c:v>
                </c:pt>
                <c:pt idx="104">
                  <c:v>12053</c:v>
                </c:pt>
                <c:pt idx="105">
                  <c:v>9675</c:v>
                </c:pt>
                <c:pt idx="106">
                  <c:v>10644</c:v>
                </c:pt>
                <c:pt idx="107">
                  <c:v>14764</c:v>
                </c:pt>
                <c:pt idx="108">
                  <c:v>13586</c:v>
                </c:pt>
                <c:pt idx="109">
                  <c:v>8639</c:v>
                </c:pt>
                <c:pt idx="110">
                  <c:v>10308</c:v>
                </c:pt>
                <c:pt idx="111">
                  <c:v>13903</c:v>
                </c:pt>
                <c:pt idx="112">
                  <c:v>14035</c:v>
                </c:pt>
                <c:pt idx="113">
                  <c:v>29484</c:v>
                </c:pt>
                <c:pt idx="114">
                  <c:v>9491</c:v>
                </c:pt>
                <c:pt idx="115">
                  <c:v>9674</c:v>
                </c:pt>
                <c:pt idx="116">
                  <c:v>7327</c:v>
                </c:pt>
                <c:pt idx="117">
                  <c:v>5505</c:v>
                </c:pt>
                <c:pt idx="118">
                  <c:v>12951</c:v>
                </c:pt>
                <c:pt idx="119">
                  <c:v>11724</c:v>
                </c:pt>
                <c:pt idx="120">
                  <c:v>8924</c:v>
                </c:pt>
                <c:pt idx="121">
                  <c:v>6166</c:v>
                </c:pt>
                <c:pt idx="122">
                  <c:v>9786</c:v>
                </c:pt>
                <c:pt idx="123">
                  <c:v>11286</c:v>
                </c:pt>
                <c:pt idx="124">
                  <c:v>7727</c:v>
                </c:pt>
                <c:pt idx="125">
                  <c:v>11856</c:v>
                </c:pt>
                <c:pt idx="126">
                  <c:v>12377</c:v>
                </c:pt>
                <c:pt idx="127">
                  <c:v>9955</c:v>
                </c:pt>
                <c:pt idx="128">
                  <c:v>7998</c:v>
                </c:pt>
                <c:pt idx="129">
                  <c:v>7482</c:v>
                </c:pt>
                <c:pt idx="130">
                  <c:v>8032</c:v>
                </c:pt>
                <c:pt idx="131">
                  <c:v>9898</c:v>
                </c:pt>
                <c:pt idx="132">
                  <c:v>4712</c:v>
                </c:pt>
                <c:pt idx="133">
                  <c:v>9639</c:v>
                </c:pt>
                <c:pt idx="134">
                  <c:v>10626</c:v>
                </c:pt>
                <c:pt idx="135">
                  <c:v>10402</c:v>
                </c:pt>
                <c:pt idx="136">
                  <c:v>12107</c:v>
                </c:pt>
                <c:pt idx="137">
                  <c:v>19026</c:v>
                </c:pt>
                <c:pt idx="138">
                  <c:v>11369</c:v>
                </c:pt>
                <c:pt idx="139">
                  <c:v>6184</c:v>
                </c:pt>
                <c:pt idx="140">
                  <c:v>3525</c:v>
                </c:pt>
                <c:pt idx="141">
                  <c:v>9456</c:v>
                </c:pt>
                <c:pt idx="142">
                  <c:v>8060</c:v>
                </c:pt>
                <c:pt idx="143">
                  <c:v>9465</c:v>
                </c:pt>
                <c:pt idx="144">
                  <c:v>8647</c:v>
                </c:pt>
                <c:pt idx="145">
                  <c:v>10654</c:v>
                </c:pt>
                <c:pt idx="146">
                  <c:v>15803</c:v>
                </c:pt>
                <c:pt idx="147">
                  <c:v>19565</c:v>
                </c:pt>
                <c:pt idx="148">
                  <c:v>24154</c:v>
                </c:pt>
                <c:pt idx="149">
                  <c:v>24550</c:v>
                </c:pt>
                <c:pt idx="150">
                  <c:v>20679</c:v>
                </c:pt>
                <c:pt idx="151">
                  <c:v>13740</c:v>
                </c:pt>
                <c:pt idx="152">
                  <c:v>21905</c:v>
                </c:pt>
                <c:pt idx="153">
                  <c:v>23001</c:v>
                </c:pt>
                <c:pt idx="154">
                  <c:v>17736</c:v>
                </c:pt>
                <c:pt idx="155">
                  <c:v>17069</c:v>
                </c:pt>
                <c:pt idx="156">
                  <c:v>12504</c:v>
                </c:pt>
                <c:pt idx="157">
                  <c:v>7193</c:v>
                </c:pt>
                <c:pt idx="158">
                  <c:v>4792</c:v>
                </c:pt>
                <c:pt idx="159">
                  <c:v>6331</c:v>
                </c:pt>
                <c:pt idx="160">
                  <c:v>10233</c:v>
                </c:pt>
                <c:pt idx="161">
                  <c:v>11657</c:v>
                </c:pt>
                <c:pt idx="162">
                  <c:v>12174</c:v>
                </c:pt>
                <c:pt idx="163">
                  <c:v>9632</c:v>
                </c:pt>
                <c:pt idx="164">
                  <c:v>8576</c:v>
                </c:pt>
                <c:pt idx="165">
                  <c:v>9853</c:v>
                </c:pt>
                <c:pt idx="166">
                  <c:v>8110</c:v>
                </c:pt>
                <c:pt idx="167">
                  <c:v>7325</c:v>
                </c:pt>
                <c:pt idx="168">
                  <c:v>9136</c:v>
                </c:pt>
                <c:pt idx="169">
                  <c:v>6041</c:v>
                </c:pt>
                <c:pt idx="170">
                  <c:v>8267</c:v>
                </c:pt>
                <c:pt idx="171">
                  <c:v>8656</c:v>
                </c:pt>
                <c:pt idx="172">
                  <c:v>8599</c:v>
                </c:pt>
                <c:pt idx="173">
                  <c:v>7318</c:v>
                </c:pt>
                <c:pt idx="174">
                  <c:v>9315</c:v>
                </c:pt>
                <c:pt idx="175">
                  <c:v>7597</c:v>
                </c:pt>
                <c:pt idx="176">
                  <c:v>7752</c:v>
                </c:pt>
                <c:pt idx="177">
                  <c:v>10834</c:v>
                </c:pt>
                <c:pt idx="178">
                  <c:v>13429</c:v>
                </c:pt>
                <c:pt idx="179">
                  <c:v>12477</c:v>
                </c:pt>
                <c:pt idx="180">
                  <c:v>22271</c:v>
                </c:pt>
                <c:pt idx="181">
                  <c:v>17874</c:v>
                </c:pt>
                <c:pt idx="182">
                  <c:v>14247</c:v>
                </c:pt>
                <c:pt idx="183">
                  <c:v>9807</c:v>
                </c:pt>
                <c:pt idx="184">
                  <c:v>14018</c:v>
                </c:pt>
                <c:pt idx="185">
                  <c:v>11818</c:v>
                </c:pt>
                <c:pt idx="186">
                  <c:v>6500</c:v>
                </c:pt>
                <c:pt idx="187">
                  <c:v>7222</c:v>
                </c:pt>
                <c:pt idx="188">
                  <c:v>9631</c:v>
                </c:pt>
                <c:pt idx="189">
                  <c:v>14746</c:v>
                </c:pt>
                <c:pt idx="190">
                  <c:v>12605</c:v>
                </c:pt>
                <c:pt idx="191">
                  <c:v>29041</c:v>
                </c:pt>
                <c:pt idx="192">
                  <c:v>16189</c:v>
                </c:pt>
                <c:pt idx="193">
                  <c:v>10718</c:v>
                </c:pt>
                <c:pt idx="194">
                  <c:v>13201</c:v>
                </c:pt>
                <c:pt idx="195">
                  <c:v>11554</c:v>
                </c:pt>
                <c:pt idx="196">
                  <c:v>13377</c:v>
                </c:pt>
                <c:pt idx="197">
                  <c:v>12214</c:v>
                </c:pt>
                <c:pt idx="198">
                  <c:v>9651</c:v>
                </c:pt>
                <c:pt idx="199">
                  <c:v>12305</c:v>
                </c:pt>
                <c:pt idx="200">
                  <c:v>16787</c:v>
                </c:pt>
                <c:pt idx="201">
                  <c:v>13193</c:v>
                </c:pt>
                <c:pt idx="202">
                  <c:v>12921</c:v>
                </c:pt>
                <c:pt idx="203">
                  <c:v>13099</c:v>
                </c:pt>
                <c:pt idx="204">
                  <c:v>16568</c:v>
                </c:pt>
                <c:pt idx="205">
                  <c:v>15538</c:v>
                </c:pt>
                <c:pt idx="206">
                  <c:v>15059</c:v>
                </c:pt>
                <c:pt idx="207">
                  <c:v>13476</c:v>
                </c:pt>
                <c:pt idx="208">
                  <c:v>18724</c:v>
                </c:pt>
                <c:pt idx="209">
                  <c:v>14523</c:v>
                </c:pt>
                <c:pt idx="210">
                  <c:v>10653</c:v>
                </c:pt>
                <c:pt idx="211">
                  <c:v>6604</c:v>
                </c:pt>
                <c:pt idx="212">
                  <c:v>2420</c:v>
                </c:pt>
                <c:pt idx="213">
                  <c:v>3372</c:v>
                </c:pt>
                <c:pt idx="214">
                  <c:v>7478</c:v>
                </c:pt>
                <c:pt idx="215">
                  <c:v>6402</c:v>
                </c:pt>
                <c:pt idx="216">
                  <c:v>4746</c:v>
                </c:pt>
                <c:pt idx="217">
                  <c:v>4684</c:v>
                </c:pt>
                <c:pt idx="218">
                  <c:v>8706</c:v>
                </c:pt>
                <c:pt idx="219">
                  <c:v>5234</c:v>
                </c:pt>
                <c:pt idx="220">
                  <c:v>5015</c:v>
                </c:pt>
                <c:pt idx="221">
                  <c:v>3995</c:v>
                </c:pt>
                <c:pt idx="222">
                  <c:v>5771</c:v>
                </c:pt>
                <c:pt idx="223">
                  <c:v>7737</c:v>
                </c:pt>
                <c:pt idx="224">
                  <c:v>8922</c:v>
                </c:pt>
                <c:pt idx="225">
                  <c:v>5622</c:v>
                </c:pt>
                <c:pt idx="226">
                  <c:v>3303</c:v>
                </c:pt>
                <c:pt idx="227">
                  <c:v>4069</c:v>
                </c:pt>
                <c:pt idx="228">
                  <c:v>6039</c:v>
                </c:pt>
                <c:pt idx="229">
                  <c:v>5091</c:v>
                </c:pt>
                <c:pt idx="230">
                  <c:v>5898</c:v>
                </c:pt>
                <c:pt idx="231">
                  <c:v>5559</c:v>
                </c:pt>
                <c:pt idx="232">
                  <c:v>5848</c:v>
                </c:pt>
                <c:pt idx="233">
                  <c:v>7300</c:v>
                </c:pt>
                <c:pt idx="234">
                  <c:v>4744</c:v>
                </c:pt>
                <c:pt idx="235">
                  <c:v>6891</c:v>
                </c:pt>
                <c:pt idx="236">
                  <c:v>12758</c:v>
                </c:pt>
                <c:pt idx="237">
                  <c:v>10001</c:v>
                </c:pt>
                <c:pt idx="238">
                  <c:v>6506</c:v>
                </c:pt>
                <c:pt idx="239">
                  <c:v>7597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AA2-4E85-B09D-CC2E2BB1D6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1239680"/>
        <c:axId val="1"/>
      </c:lineChart>
      <c:catAx>
        <c:axId val="251239680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700" baseline="0"/>
                </a:pPr>
                <a:r>
                  <a:rPr lang="pl-PL" sz="700" baseline="0"/>
                  <a:t>Lata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 rot="-6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Small Fonts"/>
                <a:cs typeface="Small Fonts"/>
              </a:defRPr>
            </a:pPr>
            <a:endParaRPr lang="pl-PL"/>
          </a:p>
        </c:txPr>
        <c:crossAx val="1"/>
        <c:crosses val="autoZero"/>
        <c:auto val="1"/>
        <c:lblAlgn val="ctr"/>
        <c:lblOffset val="100"/>
        <c:tickLblSkip val="1"/>
        <c:tickMarkSkip val="12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700" baseline="0"/>
                </a:pPr>
                <a:r>
                  <a:rPr lang="pl-PL" sz="700" baseline="0"/>
                  <a:t>Punkty</a:t>
                </a:r>
              </a:p>
            </c:rich>
          </c:tx>
          <c:overlay val="0"/>
        </c:title>
        <c:numFmt formatCode="General" sourceLinked="1"/>
        <c:majorTickMark val="cross"/>
        <c:minorTickMark val="out"/>
        <c:tickLblPos val="nextTo"/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Small Fonts"/>
                <a:cs typeface="Small Fonts"/>
              </a:defRPr>
            </a:pPr>
            <a:endParaRPr lang="pl-PL"/>
          </a:p>
        </c:txPr>
        <c:crossAx val="251239680"/>
        <c:crosses val="autoZero"/>
        <c:crossBetween val="between"/>
      </c:valAx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8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Wyniki graczy z Quizbota - wszyscy </a:t>
            </a:r>
            <a:r>
              <a:rPr lang="pl-PL" sz="800" b="1" i="0" u="none" strike="noStrike" baseline="0">
                <a:solidFill>
                  <a:srgbClr val="FF0000"/>
                </a:solidFill>
                <a:latin typeface="Arial"/>
                <a:cs typeface="Arial"/>
              </a:rPr>
              <a:t>Gracze</a:t>
            </a:r>
            <a:r>
              <a:rPr lang="pl-PL" sz="8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i </a:t>
            </a:r>
            <a:r>
              <a:rPr lang="pl-PL" sz="800" b="1" i="0" u="none" strike="noStrike" baseline="0">
                <a:solidFill>
                  <a:srgbClr val="0000FF"/>
                </a:solidFill>
                <a:latin typeface="Arial"/>
                <a:cs typeface="Arial"/>
              </a:rPr>
              <a:t>Top10</a:t>
            </a:r>
          </a:p>
        </c:rich>
      </c:tx>
      <c:layout>
        <c:manualLayout>
          <c:xMode val="edge"/>
          <c:yMode val="edge"/>
          <c:x val="0.2833910298657602"/>
          <c:y val="3.676462977339099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111129949154237"/>
          <c:y val="0.19852941176470587"/>
          <c:w val="0.86458479916856412"/>
          <c:h val="0.61764705882352944"/>
        </c:manualLayout>
      </c:layout>
      <c:lineChart>
        <c:grouping val="standard"/>
        <c:varyColors val="0"/>
        <c:ser>
          <c:idx val="0"/>
          <c:order val="0"/>
          <c:tx>
            <c:v>Top10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CCFF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'top10'!$G$1:$IL$1</c:f>
              <c:numCache>
                <c:formatCode>General</c:formatCode>
                <c:ptCount val="240"/>
                <c:pt idx="0">
                  <c:v>2005</c:v>
                </c:pt>
                <c:pt idx="12">
                  <c:v>2006</c:v>
                </c:pt>
                <c:pt idx="24">
                  <c:v>2007</c:v>
                </c:pt>
                <c:pt idx="36">
                  <c:v>2008</c:v>
                </c:pt>
                <c:pt idx="48">
                  <c:v>2009</c:v>
                </c:pt>
                <c:pt idx="60">
                  <c:v>2010</c:v>
                </c:pt>
                <c:pt idx="72">
                  <c:v>2011</c:v>
                </c:pt>
                <c:pt idx="84">
                  <c:v>2012</c:v>
                </c:pt>
                <c:pt idx="96">
                  <c:v>2013</c:v>
                </c:pt>
                <c:pt idx="108">
                  <c:v>2014</c:v>
                </c:pt>
                <c:pt idx="120">
                  <c:v>2015</c:v>
                </c:pt>
                <c:pt idx="132">
                  <c:v>2016</c:v>
                </c:pt>
                <c:pt idx="144">
                  <c:v>2017</c:v>
                </c:pt>
                <c:pt idx="156">
                  <c:v>2018</c:v>
                </c:pt>
                <c:pt idx="168">
                  <c:v>2019</c:v>
                </c:pt>
                <c:pt idx="180">
                  <c:v>2020</c:v>
                </c:pt>
                <c:pt idx="192">
                  <c:v>2021</c:v>
                </c:pt>
                <c:pt idx="204">
                  <c:v>2022</c:v>
                </c:pt>
                <c:pt idx="216">
                  <c:v>2023</c:v>
                </c:pt>
                <c:pt idx="228">
                  <c:v>2024</c:v>
                </c:pt>
              </c:numCache>
            </c:numRef>
          </c:cat>
          <c:val>
            <c:numRef>
              <c:f>'top10'!$L$8:$IL$8</c:f>
              <c:numCache>
                <c:formatCode>General</c:formatCode>
                <c:ptCount val="235"/>
                <c:pt idx="0">
                  <c:v>10559</c:v>
                </c:pt>
                <c:pt idx="1">
                  <c:v>13834</c:v>
                </c:pt>
                <c:pt idx="2">
                  <c:v>16072</c:v>
                </c:pt>
                <c:pt idx="3">
                  <c:v>11874</c:v>
                </c:pt>
                <c:pt idx="4">
                  <c:v>11202</c:v>
                </c:pt>
                <c:pt idx="5">
                  <c:v>9623</c:v>
                </c:pt>
                <c:pt idx="6">
                  <c:v>10402</c:v>
                </c:pt>
                <c:pt idx="7">
                  <c:v>8341</c:v>
                </c:pt>
                <c:pt idx="8">
                  <c:v>13672</c:v>
                </c:pt>
                <c:pt idx="9">
                  <c:v>12235</c:v>
                </c:pt>
                <c:pt idx="10">
                  <c:v>14200</c:v>
                </c:pt>
                <c:pt idx="11">
                  <c:v>9609</c:v>
                </c:pt>
                <c:pt idx="12">
                  <c:v>13132</c:v>
                </c:pt>
                <c:pt idx="13">
                  <c:v>9217</c:v>
                </c:pt>
                <c:pt idx="14">
                  <c:v>12265</c:v>
                </c:pt>
                <c:pt idx="15">
                  <c:v>16095</c:v>
                </c:pt>
                <c:pt idx="16">
                  <c:v>11049</c:v>
                </c:pt>
                <c:pt idx="17">
                  <c:v>13902</c:v>
                </c:pt>
                <c:pt idx="18">
                  <c:v>16483</c:v>
                </c:pt>
                <c:pt idx="19">
                  <c:v>17768</c:v>
                </c:pt>
                <c:pt idx="20">
                  <c:v>14958</c:v>
                </c:pt>
                <c:pt idx="21">
                  <c:v>16585</c:v>
                </c:pt>
                <c:pt idx="22">
                  <c:v>19082</c:v>
                </c:pt>
                <c:pt idx="23">
                  <c:v>13536</c:v>
                </c:pt>
                <c:pt idx="24">
                  <c:v>15560</c:v>
                </c:pt>
                <c:pt idx="25">
                  <c:v>21607</c:v>
                </c:pt>
                <c:pt idx="26">
                  <c:v>22020</c:v>
                </c:pt>
                <c:pt idx="27">
                  <c:v>24965</c:v>
                </c:pt>
                <c:pt idx="28">
                  <c:v>20617</c:v>
                </c:pt>
                <c:pt idx="29">
                  <c:v>22483</c:v>
                </c:pt>
                <c:pt idx="30">
                  <c:v>16113</c:v>
                </c:pt>
                <c:pt idx="31">
                  <c:v>16853</c:v>
                </c:pt>
                <c:pt idx="32">
                  <c:v>23657</c:v>
                </c:pt>
                <c:pt idx="33">
                  <c:v>28096</c:v>
                </c:pt>
                <c:pt idx="34">
                  <c:v>33419</c:v>
                </c:pt>
                <c:pt idx="35">
                  <c:v>25276</c:v>
                </c:pt>
                <c:pt idx="36">
                  <c:v>26751</c:v>
                </c:pt>
                <c:pt idx="37">
                  <c:v>31227</c:v>
                </c:pt>
                <c:pt idx="38">
                  <c:v>29477</c:v>
                </c:pt>
                <c:pt idx="39">
                  <c:v>29608</c:v>
                </c:pt>
                <c:pt idx="40">
                  <c:v>22569</c:v>
                </c:pt>
                <c:pt idx="41">
                  <c:v>23999</c:v>
                </c:pt>
                <c:pt idx="42">
                  <c:v>27584</c:v>
                </c:pt>
                <c:pt idx="43">
                  <c:v>26211</c:v>
                </c:pt>
                <c:pt idx="44">
                  <c:v>20300</c:v>
                </c:pt>
                <c:pt idx="45">
                  <c:v>16068</c:v>
                </c:pt>
                <c:pt idx="46">
                  <c:v>16526</c:v>
                </c:pt>
                <c:pt idx="47">
                  <c:v>17317</c:v>
                </c:pt>
                <c:pt idx="48">
                  <c:v>13026</c:v>
                </c:pt>
                <c:pt idx="49">
                  <c:v>21429</c:v>
                </c:pt>
                <c:pt idx="50">
                  <c:v>21589</c:v>
                </c:pt>
                <c:pt idx="51">
                  <c:v>16176</c:v>
                </c:pt>
                <c:pt idx="52">
                  <c:v>12983</c:v>
                </c:pt>
                <c:pt idx="53">
                  <c:v>18141</c:v>
                </c:pt>
                <c:pt idx="54">
                  <c:v>13168</c:v>
                </c:pt>
                <c:pt idx="55">
                  <c:v>10431</c:v>
                </c:pt>
                <c:pt idx="56">
                  <c:v>7903</c:v>
                </c:pt>
                <c:pt idx="57">
                  <c:v>12981</c:v>
                </c:pt>
                <c:pt idx="58">
                  <c:v>14246</c:v>
                </c:pt>
                <c:pt idx="59">
                  <c:v>8864</c:v>
                </c:pt>
                <c:pt idx="60">
                  <c:v>7948</c:v>
                </c:pt>
                <c:pt idx="61">
                  <c:v>7181</c:v>
                </c:pt>
                <c:pt idx="62">
                  <c:v>12721</c:v>
                </c:pt>
                <c:pt idx="63">
                  <c:v>4306</c:v>
                </c:pt>
                <c:pt idx="64">
                  <c:v>4210</c:v>
                </c:pt>
                <c:pt idx="65">
                  <c:v>6578</c:v>
                </c:pt>
                <c:pt idx="66">
                  <c:v>8050</c:v>
                </c:pt>
                <c:pt idx="67">
                  <c:v>4586</c:v>
                </c:pt>
                <c:pt idx="68">
                  <c:v>5067</c:v>
                </c:pt>
                <c:pt idx="69">
                  <c:v>3745</c:v>
                </c:pt>
                <c:pt idx="70">
                  <c:v>13205</c:v>
                </c:pt>
                <c:pt idx="71">
                  <c:v>7800</c:v>
                </c:pt>
                <c:pt idx="72">
                  <c:v>8467</c:v>
                </c:pt>
                <c:pt idx="73">
                  <c:v>10828</c:v>
                </c:pt>
                <c:pt idx="74">
                  <c:v>8088</c:v>
                </c:pt>
                <c:pt idx="75">
                  <c:v>6179</c:v>
                </c:pt>
                <c:pt idx="76">
                  <c:v>8845</c:v>
                </c:pt>
                <c:pt idx="77">
                  <c:v>10750</c:v>
                </c:pt>
                <c:pt idx="78">
                  <c:v>18253</c:v>
                </c:pt>
                <c:pt idx="79">
                  <c:v>7300</c:v>
                </c:pt>
                <c:pt idx="80">
                  <c:v>6864</c:v>
                </c:pt>
                <c:pt idx="81">
                  <c:v>4602</c:v>
                </c:pt>
                <c:pt idx="82">
                  <c:v>4119</c:v>
                </c:pt>
                <c:pt idx="83">
                  <c:v>4380</c:v>
                </c:pt>
                <c:pt idx="84">
                  <c:v>5344</c:v>
                </c:pt>
                <c:pt idx="85">
                  <c:v>11098</c:v>
                </c:pt>
                <c:pt idx="86">
                  <c:v>9700</c:v>
                </c:pt>
                <c:pt idx="87">
                  <c:v>12585</c:v>
                </c:pt>
                <c:pt idx="88">
                  <c:v>13133</c:v>
                </c:pt>
                <c:pt idx="89">
                  <c:v>14101</c:v>
                </c:pt>
                <c:pt idx="90">
                  <c:v>11313</c:v>
                </c:pt>
                <c:pt idx="91">
                  <c:v>2793</c:v>
                </c:pt>
                <c:pt idx="92">
                  <c:v>5711</c:v>
                </c:pt>
                <c:pt idx="93">
                  <c:v>5525</c:v>
                </c:pt>
                <c:pt idx="94">
                  <c:v>9558</c:v>
                </c:pt>
                <c:pt idx="95">
                  <c:v>7197</c:v>
                </c:pt>
                <c:pt idx="96">
                  <c:v>8821</c:v>
                </c:pt>
                <c:pt idx="97">
                  <c:v>12319</c:v>
                </c:pt>
                <c:pt idx="98">
                  <c:v>19098</c:v>
                </c:pt>
                <c:pt idx="99">
                  <c:v>10436</c:v>
                </c:pt>
                <c:pt idx="100">
                  <c:v>8021</c:v>
                </c:pt>
                <c:pt idx="101">
                  <c:v>9484</c:v>
                </c:pt>
                <c:pt idx="102">
                  <c:v>12777</c:v>
                </c:pt>
                <c:pt idx="103">
                  <c:v>12154</c:v>
                </c:pt>
                <c:pt idx="104">
                  <c:v>7645</c:v>
                </c:pt>
                <c:pt idx="105">
                  <c:v>9073</c:v>
                </c:pt>
                <c:pt idx="106">
                  <c:v>12490</c:v>
                </c:pt>
                <c:pt idx="107">
                  <c:v>11740</c:v>
                </c:pt>
                <c:pt idx="108">
                  <c:v>26882</c:v>
                </c:pt>
                <c:pt idx="109">
                  <c:v>8317</c:v>
                </c:pt>
                <c:pt idx="110">
                  <c:v>8453</c:v>
                </c:pt>
                <c:pt idx="111">
                  <c:v>6104</c:v>
                </c:pt>
                <c:pt idx="112">
                  <c:v>4361</c:v>
                </c:pt>
                <c:pt idx="113">
                  <c:v>10989</c:v>
                </c:pt>
                <c:pt idx="114">
                  <c:v>10615</c:v>
                </c:pt>
                <c:pt idx="115">
                  <c:v>8371</c:v>
                </c:pt>
                <c:pt idx="116">
                  <c:v>5443</c:v>
                </c:pt>
                <c:pt idx="117">
                  <c:v>9077</c:v>
                </c:pt>
                <c:pt idx="118">
                  <c:v>10465</c:v>
                </c:pt>
                <c:pt idx="119">
                  <c:v>6303</c:v>
                </c:pt>
                <c:pt idx="120">
                  <c:v>11023</c:v>
                </c:pt>
                <c:pt idx="121">
                  <c:v>11364</c:v>
                </c:pt>
                <c:pt idx="122">
                  <c:v>8838</c:v>
                </c:pt>
                <c:pt idx="123">
                  <c:v>7130</c:v>
                </c:pt>
                <c:pt idx="124">
                  <c:v>6572</c:v>
                </c:pt>
                <c:pt idx="125">
                  <c:v>7333</c:v>
                </c:pt>
                <c:pt idx="126">
                  <c:v>9040</c:v>
                </c:pt>
                <c:pt idx="127">
                  <c:v>4217</c:v>
                </c:pt>
                <c:pt idx="128">
                  <c:v>8147</c:v>
                </c:pt>
                <c:pt idx="129">
                  <c:v>9584</c:v>
                </c:pt>
                <c:pt idx="130">
                  <c:v>9496</c:v>
                </c:pt>
                <c:pt idx="131">
                  <c:v>11109</c:v>
                </c:pt>
                <c:pt idx="132">
                  <c:v>18163</c:v>
                </c:pt>
                <c:pt idx="133">
                  <c:v>9728</c:v>
                </c:pt>
                <c:pt idx="134">
                  <c:v>5539</c:v>
                </c:pt>
                <c:pt idx="135">
                  <c:v>3152</c:v>
                </c:pt>
                <c:pt idx="136">
                  <c:v>8308</c:v>
                </c:pt>
                <c:pt idx="137">
                  <c:v>7311</c:v>
                </c:pt>
                <c:pt idx="138">
                  <c:v>8689</c:v>
                </c:pt>
                <c:pt idx="139">
                  <c:v>7200</c:v>
                </c:pt>
                <c:pt idx="140">
                  <c:v>8394</c:v>
                </c:pt>
                <c:pt idx="141">
                  <c:v>14036</c:v>
                </c:pt>
                <c:pt idx="142">
                  <c:v>17396</c:v>
                </c:pt>
                <c:pt idx="143">
                  <c:v>21707</c:v>
                </c:pt>
                <c:pt idx="144">
                  <c:v>22428</c:v>
                </c:pt>
                <c:pt idx="145">
                  <c:v>18931</c:v>
                </c:pt>
                <c:pt idx="146">
                  <c:v>12529</c:v>
                </c:pt>
                <c:pt idx="147">
                  <c:v>18782</c:v>
                </c:pt>
                <c:pt idx="148">
                  <c:v>20389</c:v>
                </c:pt>
                <c:pt idx="149">
                  <c:v>13291</c:v>
                </c:pt>
                <c:pt idx="150">
                  <c:v>13971</c:v>
                </c:pt>
                <c:pt idx="151">
                  <c:v>10308</c:v>
                </c:pt>
                <c:pt idx="152">
                  <c:v>6320</c:v>
                </c:pt>
                <c:pt idx="153">
                  <c:v>3423</c:v>
                </c:pt>
                <c:pt idx="154">
                  <c:v>5763</c:v>
                </c:pt>
                <c:pt idx="155">
                  <c:v>9653</c:v>
                </c:pt>
                <c:pt idx="156">
                  <c:v>10595</c:v>
                </c:pt>
                <c:pt idx="157">
                  <c:v>11375</c:v>
                </c:pt>
                <c:pt idx="158">
                  <c:v>8330</c:v>
                </c:pt>
                <c:pt idx="159">
                  <c:v>7723</c:v>
                </c:pt>
                <c:pt idx="160">
                  <c:v>9035</c:v>
                </c:pt>
                <c:pt idx="161">
                  <c:v>7339</c:v>
                </c:pt>
                <c:pt idx="162">
                  <c:v>6670</c:v>
                </c:pt>
                <c:pt idx="163">
                  <c:v>8648</c:v>
                </c:pt>
                <c:pt idx="164">
                  <c:v>5585</c:v>
                </c:pt>
                <c:pt idx="165">
                  <c:v>7534</c:v>
                </c:pt>
                <c:pt idx="166">
                  <c:v>7699</c:v>
                </c:pt>
                <c:pt idx="167">
                  <c:v>8265</c:v>
                </c:pt>
                <c:pt idx="168">
                  <c:v>7032</c:v>
                </c:pt>
                <c:pt idx="169">
                  <c:v>8933</c:v>
                </c:pt>
                <c:pt idx="170">
                  <c:v>7273</c:v>
                </c:pt>
                <c:pt idx="171">
                  <c:v>7412</c:v>
                </c:pt>
                <c:pt idx="172">
                  <c:v>10144</c:v>
                </c:pt>
                <c:pt idx="173">
                  <c:v>12191</c:v>
                </c:pt>
                <c:pt idx="174">
                  <c:v>11742</c:v>
                </c:pt>
                <c:pt idx="175">
                  <c:v>21346</c:v>
                </c:pt>
                <c:pt idx="176">
                  <c:v>17403</c:v>
                </c:pt>
                <c:pt idx="177">
                  <c:v>13895</c:v>
                </c:pt>
                <c:pt idx="178">
                  <c:v>9556</c:v>
                </c:pt>
                <c:pt idx="179">
                  <c:v>13758</c:v>
                </c:pt>
                <c:pt idx="180">
                  <c:v>11697</c:v>
                </c:pt>
                <c:pt idx="181">
                  <c:v>6435</c:v>
                </c:pt>
                <c:pt idx="182">
                  <c:v>7204</c:v>
                </c:pt>
                <c:pt idx="183">
                  <c:v>9363</c:v>
                </c:pt>
                <c:pt idx="184">
                  <c:v>14345</c:v>
                </c:pt>
                <c:pt idx="185">
                  <c:v>12510</c:v>
                </c:pt>
                <c:pt idx="186">
                  <c:v>28803</c:v>
                </c:pt>
                <c:pt idx="187">
                  <c:v>15777</c:v>
                </c:pt>
                <c:pt idx="188">
                  <c:v>10573</c:v>
                </c:pt>
                <c:pt idx="189">
                  <c:v>13002</c:v>
                </c:pt>
                <c:pt idx="190">
                  <c:v>11233</c:v>
                </c:pt>
                <c:pt idx="191">
                  <c:v>13265</c:v>
                </c:pt>
                <c:pt idx="192">
                  <c:v>12006</c:v>
                </c:pt>
                <c:pt idx="193">
                  <c:v>9473</c:v>
                </c:pt>
                <c:pt idx="194">
                  <c:v>12143</c:v>
                </c:pt>
                <c:pt idx="195">
                  <c:v>16508</c:v>
                </c:pt>
                <c:pt idx="196">
                  <c:v>12704</c:v>
                </c:pt>
                <c:pt idx="197">
                  <c:v>12565</c:v>
                </c:pt>
                <c:pt idx="198">
                  <c:v>12862</c:v>
                </c:pt>
                <c:pt idx="199">
                  <c:v>16350</c:v>
                </c:pt>
                <c:pt idx="200">
                  <c:v>15131</c:v>
                </c:pt>
                <c:pt idx="201">
                  <c:v>14770</c:v>
                </c:pt>
                <c:pt idx="202">
                  <c:v>13240</c:v>
                </c:pt>
                <c:pt idx="203">
                  <c:v>18459</c:v>
                </c:pt>
                <c:pt idx="204">
                  <c:v>14337</c:v>
                </c:pt>
                <c:pt idx="205">
                  <c:v>10363</c:v>
                </c:pt>
                <c:pt idx="206">
                  <c:v>6548</c:v>
                </c:pt>
                <c:pt idx="207">
                  <c:v>2381</c:v>
                </c:pt>
                <c:pt idx="208">
                  <c:v>3096</c:v>
                </c:pt>
                <c:pt idx="209">
                  <c:v>7315</c:v>
                </c:pt>
                <c:pt idx="210">
                  <c:v>6376</c:v>
                </c:pt>
                <c:pt idx="211">
                  <c:v>4683</c:v>
                </c:pt>
                <c:pt idx="212">
                  <c:v>4660</c:v>
                </c:pt>
                <c:pt idx="213">
                  <c:v>8579</c:v>
                </c:pt>
                <c:pt idx="214">
                  <c:v>5231</c:v>
                </c:pt>
                <c:pt idx="215">
                  <c:v>5015</c:v>
                </c:pt>
                <c:pt idx="216">
                  <c:v>3908</c:v>
                </c:pt>
                <c:pt idx="217">
                  <c:v>5721</c:v>
                </c:pt>
                <c:pt idx="218">
                  <c:v>7726</c:v>
                </c:pt>
                <c:pt idx="219">
                  <c:v>8903</c:v>
                </c:pt>
                <c:pt idx="220">
                  <c:v>5598</c:v>
                </c:pt>
                <c:pt idx="221">
                  <c:v>3298</c:v>
                </c:pt>
                <c:pt idx="222">
                  <c:v>4066</c:v>
                </c:pt>
                <c:pt idx="223">
                  <c:v>5984</c:v>
                </c:pt>
                <c:pt idx="224">
                  <c:v>5066</c:v>
                </c:pt>
                <c:pt idx="225">
                  <c:v>5883</c:v>
                </c:pt>
                <c:pt idx="226">
                  <c:v>5553</c:v>
                </c:pt>
                <c:pt idx="227">
                  <c:v>5847</c:v>
                </c:pt>
                <c:pt idx="228">
                  <c:v>7243</c:v>
                </c:pt>
                <c:pt idx="229">
                  <c:v>4722</c:v>
                </c:pt>
                <c:pt idx="230">
                  <c:v>6883</c:v>
                </c:pt>
                <c:pt idx="231">
                  <c:v>12573</c:v>
                </c:pt>
                <c:pt idx="232">
                  <c:v>9929</c:v>
                </c:pt>
                <c:pt idx="233">
                  <c:v>6414</c:v>
                </c:pt>
                <c:pt idx="234">
                  <c:v>7562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2C3-44C5-93B3-7798D909ACE8}"/>
            </c:ext>
          </c:extLst>
        </c:ser>
        <c:ser>
          <c:idx val="3"/>
          <c:order val="1"/>
          <c:tx>
            <c:v>Gracze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FFCC99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'top10'!$G$1:$IL$1</c:f>
              <c:numCache>
                <c:formatCode>General</c:formatCode>
                <c:ptCount val="240"/>
                <c:pt idx="0">
                  <c:v>2005</c:v>
                </c:pt>
                <c:pt idx="12">
                  <c:v>2006</c:v>
                </c:pt>
                <c:pt idx="24">
                  <c:v>2007</c:v>
                </c:pt>
                <c:pt idx="36">
                  <c:v>2008</c:v>
                </c:pt>
                <c:pt idx="48">
                  <c:v>2009</c:v>
                </c:pt>
                <c:pt idx="60">
                  <c:v>2010</c:v>
                </c:pt>
                <c:pt idx="72">
                  <c:v>2011</c:v>
                </c:pt>
                <c:pt idx="84">
                  <c:v>2012</c:v>
                </c:pt>
                <c:pt idx="96">
                  <c:v>2013</c:v>
                </c:pt>
                <c:pt idx="108">
                  <c:v>2014</c:v>
                </c:pt>
                <c:pt idx="120">
                  <c:v>2015</c:v>
                </c:pt>
                <c:pt idx="132">
                  <c:v>2016</c:v>
                </c:pt>
                <c:pt idx="144">
                  <c:v>2017</c:v>
                </c:pt>
                <c:pt idx="156">
                  <c:v>2018</c:v>
                </c:pt>
                <c:pt idx="168">
                  <c:v>2019</c:v>
                </c:pt>
                <c:pt idx="180">
                  <c:v>2020</c:v>
                </c:pt>
                <c:pt idx="192">
                  <c:v>2021</c:v>
                </c:pt>
                <c:pt idx="204">
                  <c:v>2022</c:v>
                </c:pt>
                <c:pt idx="216">
                  <c:v>2023</c:v>
                </c:pt>
                <c:pt idx="228">
                  <c:v>2024</c:v>
                </c:pt>
              </c:numCache>
            </c:numRef>
          </c:cat>
          <c:val>
            <c:numRef>
              <c:f>'top10'!$L$9:$IL$9</c:f>
              <c:numCache>
                <c:formatCode>General</c:formatCode>
                <c:ptCount val="235"/>
                <c:pt idx="0">
                  <c:v>10559</c:v>
                </c:pt>
                <c:pt idx="1">
                  <c:v>13834</c:v>
                </c:pt>
                <c:pt idx="2">
                  <c:v>16072</c:v>
                </c:pt>
                <c:pt idx="3">
                  <c:v>11874</c:v>
                </c:pt>
                <c:pt idx="4">
                  <c:v>11202</c:v>
                </c:pt>
                <c:pt idx="5">
                  <c:v>13685</c:v>
                </c:pt>
                <c:pt idx="6">
                  <c:v>13592</c:v>
                </c:pt>
                <c:pt idx="7">
                  <c:v>11935</c:v>
                </c:pt>
                <c:pt idx="8">
                  <c:v>13672</c:v>
                </c:pt>
                <c:pt idx="9">
                  <c:v>12235</c:v>
                </c:pt>
                <c:pt idx="10">
                  <c:v>14200</c:v>
                </c:pt>
                <c:pt idx="11">
                  <c:v>9609</c:v>
                </c:pt>
                <c:pt idx="12">
                  <c:v>13132</c:v>
                </c:pt>
                <c:pt idx="13">
                  <c:v>24747</c:v>
                </c:pt>
                <c:pt idx="14">
                  <c:v>27014</c:v>
                </c:pt>
                <c:pt idx="15">
                  <c:v>28619</c:v>
                </c:pt>
                <c:pt idx="16">
                  <c:v>23794</c:v>
                </c:pt>
                <c:pt idx="17">
                  <c:v>31037</c:v>
                </c:pt>
                <c:pt idx="18">
                  <c:v>33233</c:v>
                </c:pt>
                <c:pt idx="19">
                  <c:v>37950</c:v>
                </c:pt>
                <c:pt idx="20">
                  <c:v>27417</c:v>
                </c:pt>
                <c:pt idx="21">
                  <c:v>31955</c:v>
                </c:pt>
                <c:pt idx="22">
                  <c:v>33283</c:v>
                </c:pt>
                <c:pt idx="23">
                  <c:v>22820</c:v>
                </c:pt>
                <c:pt idx="24">
                  <c:v>32811</c:v>
                </c:pt>
                <c:pt idx="25">
                  <c:v>44415</c:v>
                </c:pt>
                <c:pt idx="26">
                  <c:v>40564</c:v>
                </c:pt>
                <c:pt idx="27">
                  <c:v>38543</c:v>
                </c:pt>
                <c:pt idx="28">
                  <c:v>36264</c:v>
                </c:pt>
                <c:pt idx="29">
                  <c:v>35987</c:v>
                </c:pt>
                <c:pt idx="30">
                  <c:v>30982</c:v>
                </c:pt>
                <c:pt idx="31">
                  <c:v>30487</c:v>
                </c:pt>
                <c:pt idx="32">
                  <c:v>37364</c:v>
                </c:pt>
                <c:pt idx="33">
                  <c:v>45192</c:v>
                </c:pt>
                <c:pt idx="34">
                  <c:v>49778</c:v>
                </c:pt>
                <c:pt idx="35">
                  <c:v>43415</c:v>
                </c:pt>
                <c:pt idx="36">
                  <c:v>40748</c:v>
                </c:pt>
                <c:pt idx="37">
                  <c:v>46758</c:v>
                </c:pt>
                <c:pt idx="38">
                  <c:v>46061</c:v>
                </c:pt>
                <c:pt idx="39">
                  <c:v>46132</c:v>
                </c:pt>
                <c:pt idx="40">
                  <c:v>38024</c:v>
                </c:pt>
                <c:pt idx="41">
                  <c:v>40084</c:v>
                </c:pt>
                <c:pt idx="42">
                  <c:v>41787</c:v>
                </c:pt>
                <c:pt idx="43">
                  <c:v>38643</c:v>
                </c:pt>
                <c:pt idx="44">
                  <c:v>32741</c:v>
                </c:pt>
                <c:pt idx="45">
                  <c:v>25666</c:v>
                </c:pt>
                <c:pt idx="46">
                  <c:v>27592</c:v>
                </c:pt>
                <c:pt idx="47">
                  <c:v>26524</c:v>
                </c:pt>
                <c:pt idx="48">
                  <c:v>19743</c:v>
                </c:pt>
                <c:pt idx="49">
                  <c:v>30248</c:v>
                </c:pt>
                <c:pt idx="50">
                  <c:v>29288</c:v>
                </c:pt>
                <c:pt idx="51">
                  <c:v>22412</c:v>
                </c:pt>
                <c:pt idx="52">
                  <c:v>18935</c:v>
                </c:pt>
                <c:pt idx="53">
                  <c:v>25461</c:v>
                </c:pt>
                <c:pt idx="54">
                  <c:v>17454</c:v>
                </c:pt>
                <c:pt idx="55">
                  <c:v>14155</c:v>
                </c:pt>
                <c:pt idx="56">
                  <c:v>11208</c:v>
                </c:pt>
                <c:pt idx="57">
                  <c:v>14984</c:v>
                </c:pt>
                <c:pt idx="58">
                  <c:v>16646</c:v>
                </c:pt>
                <c:pt idx="59">
                  <c:v>11633</c:v>
                </c:pt>
                <c:pt idx="60">
                  <c:v>9413</c:v>
                </c:pt>
                <c:pt idx="61">
                  <c:v>8358</c:v>
                </c:pt>
                <c:pt idx="62">
                  <c:v>13907</c:v>
                </c:pt>
                <c:pt idx="63">
                  <c:v>4593</c:v>
                </c:pt>
                <c:pt idx="64">
                  <c:v>5565</c:v>
                </c:pt>
                <c:pt idx="65">
                  <c:v>8123</c:v>
                </c:pt>
                <c:pt idx="66">
                  <c:v>9297</c:v>
                </c:pt>
                <c:pt idx="67">
                  <c:v>5944</c:v>
                </c:pt>
                <c:pt idx="68">
                  <c:v>6449</c:v>
                </c:pt>
                <c:pt idx="69">
                  <c:v>4806</c:v>
                </c:pt>
                <c:pt idx="70">
                  <c:v>14557</c:v>
                </c:pt>
                <c:pt idx="71">
                  <c:v>8835</c:v>
                </c:pt>
                <c:pt idx="72">
                  <c:v>10530</c:v>
                </c:pt>
                <c:pt idx="73">
                  <c:v>13081</c:v>
                </c:pt>
                <c:pt idx="74">
                  <c:v>10013</c:v>
                </c:pt>
                <c:pt idx="75">
                  <c:v>7583</c:v>
                </c:pt>
                <c:pt idx="76">
                  <c:v>11188</c:v>
                </c:pt>
                <c:pt idx="77">
                  <c:v>12552</c:v>
                </c:pt>
                <c:pt idx="78">
                  <c:v>20948</c:v>
                </c:pt>
                <c:pt idx="79">
                  <c:v>8886</c:v>
                </c:pt>
                <c:pt idx="80">
                  <c:v>8425</c:v>
                </c:pt>
                <c:pt idx="81">
                  <c:v>5570</c:v>
                </c:pt>
                <c:pt idx="82">
                  <c:v>4849</c:v>
                </c:pt>
                <c:pt idx="83">
                  <c:v>5122</c:v>
                </c:pt>
                <c:pt idx="84">
                  <c:v>6190</c:v>
                </c:pt>
                <c:pt idx="85">
                  <c:v>13165</c:v>
                </c:pt>
                <c:pt idx="86">
                  <c:v>12402</c:v>
                </c:pt>
                <c:pt idx="87">
                  <c:v>16346</c:v>
                </c:pt>
                <c:pt idx="88">
                  <c:v>16579</c:v>
                </c:pt>
                <c:pt idx="89">
                  <c:v>16188</c:v>
                </c:pt>
                <c:pt idx="90">
                  <c:v>12952</c:v>
                </c:pt>
                <c:pt idx="91">
                  <c:v>3184</c:v>
                </c:pt>
                <c:pt idx="92">
                  <c:v>6486</c:v>
                </c:pt>
                <c:pt idx="93">
                  <c:v>6201</c:v>
                </c:pt>
                <c:pt idx="94">
                  <c:v>10131</c:v>
                </c:pt>
                <c:pt idx="95">
                  <c:v>7786</c:v>
                </c:pt>
                <c:pt idx="96">
                  <c:v>9928</c:v>
                </c:pt>
                <c:pt idx="97">
                  <c:v>15378</c:v>
                </c:pt>
                <c:pt idx="98">
                  <c:v>23064</c:v>
                </c:pt>
                <c:pt idx="99">
                  <c:v>12053</c:v>
                </c:pt>
                <c:pt idx="100">
                  <c:v>9675</c:v>
                </c:pt>
                <c:pt idx="101">
                  <c:v>10644</c:v>
                </c:pt>
                <c:pt idx="102">
                  <c:v>14764</c:v>
                </c:pt>
                <c:pt idx="103">
                  <c:v>13586</c:v>
                </c:pt>
                <c:pt idx="104">
                  <c:v>8639</c:v>
                </c:pt>
                <c:pt idx="105">
                  <c:v>10308</c:v>
                </c:pt>
                <c:pt idx="106">
                  <c:v>13903</c:v>
                </c:pt>
                <c:pt idx="107">
                  <c:v>14035</c:v>
                </c:pt>
                <c:pt idx="108">
                  <c:v>29484</c:v>
                </c:pt>
                <c:pt idx="109">
                  <c:v>9491</c:v>
                </c:pt>
                <c:pt idx="110">
                  <c:v>9674</c:v>
                </c:pt>
                <c:pt idx="111">
                  <c:v>7327</c:v>
                </c:pt>
                <c:pt idx="112">
                  <c:v>5505</c:v>
                </c:pt>
                <c:pt idx="113">
                  <c:v>12951</c:v>
                </c:pt>
                <c:pt idx="114">
                  <c:v>11724</c:v>
                </c:pt>
                <c:pt idx="115">
                  <c:v>8924</c:v>
                </c:pt>
                <c:pt idx="116">
                  <c:v>6166</c:v>
                </c:pt>
                <c:pt idx="117">
                  <c:v>9786</c:v>
                </c:pt>
                <c:pt idx="118">
                  <c:v>11286</c:v>
                </c:pt>
                <c:pt idx="119">
                  <c:v>7727</c:v>
                </c:pt>
                <c:pt idx="120">
                  <c:v>11856</c:v>
                </c:pt>
                <c:pt idx="121">
                  <c:v>12377</c:v>
                </c:pt>
                <c:pt idx="122">
                  <c:v>9955</c:v>
                </c:pt>
                <c:pt idx="123">
                  <c:v>7998</c:v>
                </c:pt>
                <c:pt idx="124">
                  <c:v>7482</c:v>
                </c:pt>
                <c:pt idx="125">
                  <c:v>8032</c:v>
                </c:pt>
                <c:pt idx="126">
                  <c:v>9898</c:v>
                </c:pt>
                <c:pt idx="127">
                  <c:v>4712</c:v>
                </c:pt>
                <c:pt idx="128">
                  <c:v>9639</c:v>
                </c:pt>
                <c:pt idx="129">
                  <c:v>10626</c:v>
                </c:pt>
                <c:pt idx="130">
                  <c:v>10402</c:v>
                </c:pt>
                <c:pt idx="131">
                  <c:v>12107</c:v>
                </c:pt>
                <c:pt idx="132">
                  <c:v>19026</c:v>
                </c:pt>
                <c:pt idx="133">
                  <c:v>11369</c:v>
                </c:pt>
                <c:pt idx="134">
                  <c:v>6184</c:v>
                </c:pt>
                <c:pt idx="135">
                  <c:v>3525</c:v>
                </c:pt>
                <c:pt idx="136">
                  <c:v>9456</c:v>
                </c:pt>
                <c:pt idx="137">
                  <c:v>8060</c:v>
                </c:pt>
                <c:pt idx="138">
                  <c:v>9465</c:v>
                </c:pt>
                <c:pt idx="139">
                  <c:v>8647</c:v>
                </c:pt>
                <c:pt idx="140">
                  <c:v>10654</c:v>
                </c:pt>
                <c:pt idx="141">
                  <c:v>15803</c:v>
                </c:pt>
                <c:pt idx="142">
                  <c:v>19565</c:v>
                </c:pt>
                <c:pt idx="143">
                  <c:v>24154</c:v>
                </c:pt>
                <c:pt idx="144">
                  <c:v>24550</c:v>
                </c:pt>
                <c:pt idx="145">
                  <c:v>20679</c:v>
                </c:pt>
                <c:pt idx="146">
                  <c:v>13740</c:v>
                </c:pt>
                <c:pt idx="147">
                  <c:v>21905</c:v>
                </c:pt>
                <c:pt idx="148">
                  <c:v>23001</c:v>
                </c:pt>
                <c:pt idx="149">
                  <c:v>17736</c:v>
                </c:pt>
                <c:pt idx="150">
                  <c:v>17069</c:v>
                </c:pt>
                <c:pt idx="151">
                  <c:v>12504</c:v>
                </c:pt>
                <c:pt idx="152">
                  <c:v>7193</c:v>
                </c:pt>
                <c:pt idx="153">
                  <c:v>4792</c:v>
                </c:pt>
                <c:pt idx="154">
                  <c:v>6331</c:v>
                </c:pt>
                <c:pt idx="155">
                  <c:v>10233</c:v>
                </c:pt>
                <c:pt idx="156">
                  <c:v>11657</c:v>
                </c:pt>
                <c:pt idx="157">
                  <c:v>12174</c:v>
                </c:pt>
                <c:pt idx="158">
                  <c:v>9632</c:v>
                </c:pt>
                <c:pt idx="159">
                  <c:v>8576</c:v>
                </c:pt>
                <c:pt idx="160">
                  <c:v>9853</c:v>
                </c:pt>
                <c:pt idx="161">
                  <c:v>8110</c:v>
                </c:pt>
                <c:pt idx="162">
                  <c:v>7325</c:v>
                </c:pt>
                <c:pt idx="163">
                  <c:v>9136</c:v>
                </c:pt>
                <c:pt idx="164">
                  <c:v>6041</c:v>
                </c:pt>
                <c:pt idx="165">
                  <c:v>8267</c:v>
                </c:pt>
                <c:pt idx="166">
                  <c:v>8656</c:v>
                </c:pt>
                <c:pt idx="167">
                  <c:v>8599</c:v>
                </c:pt>
                <c:pt idx="168">
                  <c:v>7318</c:v>
                </c:pt>
                <c:pt idx="169">
                  <c:v>9315</c:v>
                </c:pt>
                <c:pt idx="170">
                  <c:v>7597</c:v>
                </c:pt>
                <c:pt idx="171">
                  <c:v>7752</c:v>
                </c:pt>
                <c:pt idx="172">
                  <c:v>10834</c:v>
                </c:pt>
                <c:pt idx="173">
                  <c:v>13429</c:v>
                </c:pt>
                <c:pt idx="174">
                  <c:v>12477</c:v>
                </c:pt>
                <c:pt idx="175">
                  <c:v>22271</c:v>
                </c:pt>
                <c:pt idx="176">
                  <c:v>17874</c:v>
                </c:pt>
                <c:pt idx="177">
                  <c:v>14247</c:v>
                </c:pt>
                <c:pt idx="178">
                  <c:v>9807</c:v>
                </c:pt>
                <c:pt idx="179">
                  <c:v>14018</c:v>
                </c:pt>
                <c:pt idx="180">
                  <c:v>11818</c:v>
                </c:pt>
                <c:pt idx="181">
                  <c:v>6500</c:v>
                </c:pt>
                <c:pt idx="182">
                  <c:v>7222</c:v>
                </c:pt>
                <c:pt idx="183">
                  <c:v>9631</c:v>
                </c:pt>
                <c:pt idx="184">
                  <c:v>14746</c:v>
                </c:pt>
                <c:pt idx="185">
                  <c:v>12605</c:v>
                </c:pt>
                <c:pt idx="186">
                  <c:v>29041</c:v>
                </c:pt>
                <c:pt idx="187">
                  <c:v>16189</c:v>
                </c:pt>
                <c:pt idx="188">
                  <c:v>10718</c:v>
                </c:pt>
                <c:pt idx="189">
                  <c:v>13201</c:v>
                </c:pt>
                <c:pt idx="190">
                  <c:v>11554</c:v>
                </c:pt>
                <c:pt idx="191">
                  <c:v>13377</c:v>
                </c:pt>
                <c:pt idx="192">
                  <c:v>12214</c:v>
                </c:pt>
                <c:pt idx="193">
                  <c:v>9651</c:v>
                </c:pt>
                <c:pt idx="194">
                  <c:v>12305</c:v>
                </c:pt>
                <c:pt idx="195">
                  <c:v>16787</c:v>
                </c:pt>
                <c:pt idx="196">
                  <c:v>13193</c:v>
                </c:pt>
                <c:pt idx="197">
                  <c:v>12921</c:v>
                </c:pt>
                <c:pt idx="198">
                  <c:v>13099</c:v>
                </c:pt>
                <c:pt idx="199">
                  <c:v>16568</c:v>
                </c:pt>
                <c:pt idx="200">
                  <c:v>15538</c:v>
                </c:pt>
                <c:pt idx="201">
                  <c:v>15059</c:v>
                </c:pt>
                <c:pt idx="202">
                  <c:v>13476</c:v>
                </c:pt>
                <c:pt idx="203">
                  <c:v>18724</c:v>
                </c:pt>
                <c:pt idx="204">
                  <c:v>14523</c:v>
                </c:pt>
                <c:pt idx="205">
                  <c:v>10653</c:v>
                </c:pt>
                <c:pt idx="206">
                  <c:v>6604</c:v>
                </c:pt>
                <c:pt idx="207">
                  <c:v>2420</c:v>
                </c:pt>
                <c:pt idx="208">
                  <c:v>3372</c:v>
                </c:pt>
                <c:pt idx="209">
                  <c:v>7478</c:v>
                </c:pt>
                <c:pt idx="210">
                  <c:v>6402</c:v>
                </c:pt>
                <c:pt idx="211">
                  <c:v>4746</c:v>
                </c:pt>
                <c:pt idx="212">
                  <c:v>4684</c:v>
                </c:pt>
                <c:pt idx="213">
                  <c:v>8706</c:v>
                </c:pt>
                <c:pt idx="214">
                  <c:v>5234</c:v>
                </c:pt>
                <c:pt idx="215">
                  <c:v>5015</c:v>
                </c:pt>
                <c:pt idx="216">
                  <c:v>3995</c:v>
                </c:pt>
                <c:pt idx="217">
                  <c:v>5771</c:v>
                </c:pt>
                <c:pt idx="218">
                  <c:v>7737</c:v>
                </c:pt>
                <c:pt idx="219">
                  <c:v>8922</c:v>
                </c:pt>
                <c:pt idx="220">
                  <c:v>5622</c:v>
                </c:pt>
                <c:pt idx="221">
                  <c:v>3303</c:v>
                </c:pt>
                <c:pt idx="222">
                  <c:v>4069</c:v>
                </c:pt>
                <c:pt idx="223">
                  <c:v>6039</c:v>
                </c:pt>
                <c:pt idx="224">
                  <c:v>5091</c:v>
                </c:pt>
                <c:pt idx="225">
                  <c:v>5898</c:v>
                </c:pt>
                <c:pt idx="226">
                  <c:v>5559</c:v>
                </c:pt>
                <c:pt idx="227">
                  <c:v>5848</c:v>
                </c:pt>
                <c:pt idx="228">
                  <c:v>7300</c:v>
                </c:pt>
                <c:pt idx="229">
                  <c:v>4744</c:v>
                </c:pt>
                <c:pt idx="230">
                  <c:v>6891</c:v>
                </c:pt>
                <c:pt idx="231">
                  <c:v>12758</c:v>
                </c:pt>
                <c:pt idx="232">
                  <c:v>10001</c:v>
                </c:pt>
                <c:pt idx="233">
                  <c:v>6506</c:v>
                </c:pt>
                <c:pt idx="234">
                  <c:v>7597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2C3-44C5-93B3-7798D909AC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3175">
              <a:solidFill>
                <a:srgbClr val="969696"/>
              </a:solidFill>
              <a:prstDash val="solid"/>
            </a:ln>
          </c:spPr>
        </c:hiLowLines>
        <c:marker val="1"/>
        <c:smooth val="0"/>
        <c:axId val="251240080"/>
        <c:axId val="1"/>
      </c:lineChart>
      <c:catAx>
        <c:axId val="2512400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Small Fonts"/>
                    <a:ea typeface="Small Fonts"/>
                    <a:cs typeface="Small Fonts"/>
                  </a:defRPr>
                </a:pPr>
                <a:r>
                  <a:rPr lang="pl-PL"/>
                  <a:t>Lata</a:t>
                </a:r>
              </a:p>
            </c:rich>
          </c:tx>
          <c:layout>
            <c:manualLayout>
              <c:xMode val="edge"/>
              <c:yMode val="edge"/>
              <c:x val="0.52430662026277552"/>
              <c:y val="0.886029351964807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6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Small Fonts"/>
                <a:ea typeface="Small Fonts"/>
                <a:cs typeface="Small Fonts"/>
              </a:defRPr>
            </a:pPr>
            <a:endParaRPr lang="pl-P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Small Fonts"/>
                    <a:ea typeface="Small Fonts"/>
                    <a:cs typeface="Small Fonts"/>
                  </a:defRPr>
                </a:pPr>
                <a:r>
                  <a:rPr lang="pl-PL"/>
                  <a:t>Punkty</a:t>
                </a:r>
              </a:p>
            </c:rich>
          </c:tx>
          <c:layout>
            <c:manualLayout>
              <c:xMode val="edge"/>
              <c:yMode val="edge"/>
              <c:x val="2.7777739236339954E-2"/>
              <c:y val="0.4485294443828324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Small Fonts"/>
                <a:ea typeface="Small Fonts"/>
                <a:cs typeface="Small Fonts"/>
              </a:defRPr>
            </a:pPr>
            <a:endParaRPr lang="pl-PL"/>
          </a:p>
        </c:txPr>
        <c:crossAx val="251240080"/>
        <c:crosses val="autoZero"/>
        <c:crossBetween val="between"/>
      </c:valAx>
      <c:spPr>
        <a:solidFill>
          <a:srgbClr val="C0C0C0"/>
        </a:solidFill>
        <a:ln w="12700">
          <a:solidFill>
            <a:srgbClr val="C0C0C0"/>
          </a:solidFill>
          <a:prstDash val="solid"/>
        </a:ln>
      </c:spPr>
    </c:plotArea>
    <c:plotVisOnly val="1"/>
    <c:dispBlanksAs val="gap"/>
    <c:showDLblsOverMax val="0"/>
  </c:chart>
  <c:spPr>
    <a:pattFill prst="ltUpDiag">
      <a:fgClr>
        <a:schemeClr val="bg1">
          <a:lumMod val="75000"/>
        </a:schemeClr>
      </a:fgClr>
      <a:bgClr>
        <a:schemeClr val="bg1"/>
      </a:bgClr>
    </a:patt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8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Wyniki graczy z Quizbota - </a:t>
            </a:r>
            <a:r>
              <a:rPr lang="pl-PL" sz="800" b="1" i="0" u="none" strike="noStrike" baseline="0">
                <a:solidFill>
                  <a:srgbClr val="808080"/>
                </a:solidFill>
                <a:latin typeface="Arial"/>
                <a:cs typeface="Arial"/>
              </a:rPr>
              <a:t>Ostatni </a:t>
            </a:r>
            <a:r>
              <a:rPr lang="pl-PL" sz="800" b="1" i="0" u="none" strike="noStrike" baseline="0">
                <a:effectLst/>
              </a:rPr>
              <a:t>w Top10</a:t>
            </a:r>
            <a:endParaRPr lang="pl-PL" sz="800" b="1" i="0" u="none" strike="noStrike" baseline="0">
              <a:solidFill>
                <a:srgbClr val="808080"/>
              </a:solidFill>
              <a:latin typeface="Arial"/>
              <a:cs typeface="Arial"/>
            </a:endParaRPr>
          </a:p>
        </c:rich>
      </c:tx>
      <c:layout>
        <c:manualLayout>
          <c:xMode val="edge"/>
          <c:yMode val="edge"/>
          <c:x val="0.32358296622613802"/>
          <c:y val="3.676462977339099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416684327332099"/>
          <c:y val="0.19852941176470587"/>
          <c:w val="0.8715292553867855"/>
          <c:h val="0.61764705882352944"/>
        </c:manualLayout>
      </c:layout>
      <c:lineChart>
        <c:grouping val="standard"/>
        <c:varyColors val="0"/>
        <c:ser>
          <c:idx val="2"/>
          <c:order val="0"/>
          <c:tx>
            <c:v>Ostatni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C0C0C0"/>
              </a:solidFill>
              <a:ln>
                <a:solidFill>
                  <a:srgbClr val="808080"/>
                </a:solidFill>
                <a:prstDash val="solid"/>
              </a:ln>
            </c:spPr>
          </c:marker>
          <c:cat>
            <c:numRef>
              <c:f>'top10'!$G$1:$IL$1</c:f>
              <c:numCache>
                <c:formatCode>General</c:formatCode>
                <c:ptCount val="240"/>
                <c:pt idx="0">
                  <c:v>2005</c:v>
                </c:pt>
                <c:pt idx="12">
                  <c:v>2006</c:v>
                </c:pt>
                <c:pt idx="24">
                  <c:v>2007</c:v>
                </c:pt>
                <c:pt idx="36">
                  <c:v>2008</c:v>
                </c:pt>
                <c:pt idx="48">
                  <c:v>2009</c:v>
                </c:pt>
                <c:pt idx="60">
                  <c:v>2010</c:v>
                </c:pt>
                <c:pt idx="72">
                  <c:v>2011</c:v>
                </c:pt>
                <c:pt idx="84">
                  <c:v>2012</c:v>
                </c:pt>
                <c:pt idx="96">
                  <c:v>2013</c:v>
                </c:pt>
                <c:pt idx="108">
                  <c:v>2014</c:v>
                </c:pt>
                <c:pt idx="120">
                  <c:v>2015</c:v>
                </c:pt>
                <c:pt idx="132">
                  <c:v>2016</c:v>
                </c:pt>
                <c:pt idx="144">
                  <c:v>2017</c:v>
                </c:pt>
                <c:pt idx="156">
                  <c:v>2018</c:v>
                </c:pt>
                <c:pt idx="168">
                  <c:v>2019</c:v>
                </c:pt>
                <c:pt idx="180">
                  <c:v>2020</c:v>
                </c:pt>
                <c:pt idx="192">
                  <c:v>2021</c:v>
                </c:pt>
                <c:pt idx="204">
                  <c:v>2022</c:v>
                </c:pt>
                <c:pt idx="216">
                  <c:v>2023</c:v>
                </c:pt>
                <c:pt idx="228">
                  <c:v>2024</c:v>
                </c:pt>
              </c:numCache>
            </c:numRef>
          </c:cat>
          <c:val>
            <c:numRef>
              <c:f>'top10'!$L$7:$IL$7</c:f>
              <c:numCache>
                <c:formatCode>General</c:formatCode>
                <c:ptCount val="235"/>
                <c:pt idx="0">
                  <c:v>485</c:v>
                </c:pt>
                <c:pt idx="1">
                  <c:v>688</c:v>
                </c:pt>
                <c:pt idx="2">
                  <c:v>697</c:v>
                </c:pt>
                <c:pt idx="3">
                  <c:v>437</c:v>
                </c:pt>
                <c:pt idx="4">
                  <c:v>449</c:v>
                </c:pt>
                <c:pt idx="5">
                  <c:v>342</c:v>
                </c:pt>
                <c:pt idx="6">
                  <c:v>265</c:v>
                </c:pt>
                <c:pt idx="7">
                  <c:v>274</c:v>
                </c:pt>
                <c:pt idx="8">
                  <c:v>709</c:v>
                </c:pt>
                <c:pt idx="9">
                  <c:v>807</c:v>
                </c:pt>
                <c:pt idx="10">
                  <c:v>936</c:v>
                </c:pt>
                <c:pt idx="11">
                  <c:v>564</c:v>
                </c:pt>
                <c:pt idx="12">
                  <c:v>724</c:v>
                </c:pt>
                <c:pt idx="13">
                  <c:v>607</c:v>
                </c:pt>
                <c:pt idx="14">
                  <c:v>688</c:v>
                </c:pt>
                <c:pt idx="15">
                  <c:v>676</c:v>
                </c:pt>
                <c:pt idx="16">
                  <c:v>607</c:v>
                </c:pt>
                <c:pt idx="17">
                  <c:v>729</c:v>
                </c:pt>
                <c:pt idx="18">
                  <c:v>813</c:v>
                </c:pt>
                <c:pt idx="19">
                  <c:v>920</c:v>
                </c:pt>
                <c:pt idx="20">
                  <c:v>878</c:v>
                </c:pt>
                <c:pt idx="21">
                  <c:v>924</c:v>
                </c:pt>
                <c:pt idx="22">
                  <c:v>1174</c:v>
                </c:pt>
                <c:pt idx="23">
                  <c:v>660</c:v>
                </c:pt>
                <c:pt idx="24">
                  <c:v>871</c:v>
                </c:pt>
                <c:pt idx="25">
                  <c:v>1610</c:v>
                </c:pt>
                <c:pt idx="26">
                  <c:v>1182</c:v>
                </c:pt>
                <c:pt idx="27">
                  <c:v>1092</c:v>
                </c:pt>
                <c:pt idx="28">
                  <c:v>1094</c:v>
                </c:pt>
                <c:pt idx="29">
                  <c:v>914</c:v>
                </c:pt>
                <c:pt idx="30">
                  <c:v>1122</c:v>
                </c:pt>
                <c:pt idx="31">
                  <c:v>968</c:v>
                </c:pt>
                <c:pt idx="32">
                  <c:v>1293</c:v>
                </c:pt>
                <c:pt idx="33">
                  <c:v>1527</c:v>
                </c:pt>
                <c:pt idx="34">
                  <c:v>1282</c:v>
                </c:pt>
                <c:pt idx="35">
                  <c:v>1493</c:v>
                </c:pt>
                <c:pt idx="36">
                  <c:v>1337</c:v>
                </c:pt>
                <c:pt idx="37">
                  <c:v>1700</c:v>
                </c:pt>
                <c:pt idx="38">
                  <c:v>1574</c:v>
                </c:pt>
                <c:pt idx="39">
                  <c:v>1205</c:v>
                </c:pt>
                <c:pt idx="40">
                  <c:v>1407</c:v>
                </c:pt>
                <c:pt idx="41">
                  <c:v>1438</c:v>
                </c:pt>
                <c:pt idx="42">
                  <c:v>1394</c:v>
                </c:pt>
                <c:pt idx="43">
                  <c:v>1862</c:v>
                </c:pt>
                <c:pt idx="44">
                  <c:v>721</c:v>
                </c:pt>
                <c:pt idx="45">
                  <c:v>857</c:v>
                </c:pt>
                <c:pt idx="46">
                  <c:v>937</c:v>
                </c:pt>
                <c:pt idx="47">
                  <c:v>875</c:v>
                </c:pt>
                <c:pt idx="48">
                  <c:v>561</c:v>
                </c:pt>
                <c:pt idx="49">
                  <c:v>1111</c:v>
                </c:pt>
                <c:pt idx="50">
                  <c:v>668</c:v>
                </c:pt>
                <c:pt idx="51">
                  <c:v>659</c:v>
                </c:pt>
                <c:pt idx="52">
                  <c:v>496</c:v>
                </c:pt>
                <c:pt idx="53">
                  <c:v>957</c:v>
                </c:pt>
                <c:pt idx="54">
                  <c:v>466</c:v>
                </c:pt>
                <c:pt idx="55">
                  <c:v>395</c:v>
                </c:pt>
                <c:pt idx="56">
                  <c:v>364</c:v>
                </c:pt>
                <c:pt idx="57">
                  <c:v>366</c:v>
                </c:pt>
                <c:pt idx="58">
                  <c:v>179</c:v>
                </c:pt>
                <c:pt idx="59">
                  <c:v>311</c:v>
                </c:pt>
                <c:pt idx="60">
                  <c:v>220</c:v>
                </c:pt>
                <c:pt idx="61">
                  <c:v>139</c:v>
                </c:pt>
                <c:pt idx="62">
                  <c:v>195</c:v>
                </c:pt>
                <c:pt idx="63">
                  <c:v>66</c:v>
                </c:pt>
                <c:pt idx="64">
                  <c:v>179</c:v>
                </c:pt>
                <c:pt idx="65">
                  <c:v>209</c:v>
                </c:pt>
                <c:pt idx="66">
                  <c:v>152</c:v>
                </c:pt>
                <c:pt idx="67">
                  <c:v>138</c:v>
                </c:pt>
                <c:pt idx="68">
                  <c:v>189</c:v>
                </c:pt>
                <c:pt idx="69">
                  <c:v>128</c:v>
                </c:pt>
                <c:pt idx="70">
                  <c:v>335</c:v>
                </c:pt>
                <c:pt idx="71">
                  <c:v>142</c:v>
                </c:pt>
                <c:pt idx="72">
                  <c:v>306</c:v>
                </c:pt>
                <c:pt idx="73">
                  <c:v>205</c:v>
                </c:pt>
                <c:pt idx="74">
                  <c:v>147</c:v>
                </c:pt>
                <c:pt idx="75">
                  <c:v>174</c:v>
                </c:pt>
                <c:pt idx="76">
                  <c:v>285</c:v>
                </c:pt>
                <c:pt idx="77">
                  <c:v>228</c:v>
                </c:pt>
                <c:pt idx="78">
                  <c:v>350</c:v>
                </c:pt>
                <c:pt idx="79">
                  <c:v>206</c:v>
                </c:pt>
                <c:pt idx="80">
                  <c:v>216</c:v>
                </c:pt>
                <c:pt idx="81">
                  <c:v>153</c:v>
                </c:pt>
                <c:pt idx="82">
                  <c:v>111</c:v>
                </c:pt>
                <c:pt idx="83">
                  <c:v>59</c:v>
                </c:pt>
                <c:pt idx="84">
                  <c:v>133</c:v>
                </c:pt>
                <c:pt idx="85">
                  <c:v>307</c:v>
                </c:pt>
                <c:pt idx="86">
                  <c:v>396</c:v>
                </c:pt>
                <c:pt idx="87">
                  <c:v>676</c:v>
                </c:pt>
                <c:pt idx="88">
                  <c:v>559</c:v>
                </c:pt>
                <c:pt idx="89">
                  <c:v>345</c:v>
                </c:pt>
                <c:pt idx="90">
                  <c:v>257</c:v>
                </c:pt>
                <c:pt idx="91">
                  <c:v>79</c:v>
                </c:pt>
                <c:pt idx="92">
                  <c:v>144</c:v>
                </c:pt>
                <c:pt idx="93">
                  <c:v>118</c:v>
                </c:pt>
                <c:pt idx="94">
                  <c:v>141</c:v>
                </c:pt>
                <c:pt idx="95">
                  <c:v>103</c:v>
                </c:pt>
                <c:pt idx="96">
                  <c:v>173</c:v>
                </c:pt>
                <c:pt idx="97">
                  <c:v>509</c:v>
                </c:pt>
                <c:pt idx="98">
                  <c:v>523</c:v>
                </c:pt>
                <c:pt idx="99">
                  <c:v>377</c:v>
                </c:pt>
                <c:pt idx="100">
                  <c:v>299</c:v>
                </c:pt>
                <c:pt idx="101">
                  <c:v>212</c:v>
                </c:pt>
                <c:pt idx="102">
                  <c:v>218</c:v>
                </c:pt>
                <c:pt idx="103">
                  <c:v>288</c:v>
                </c:pt>
                <c:pt idx="104">
                  <c:v>169</c:v>
                </c:pt>
                <c:pt idx="105">
                  <c:v>235</c:v>
                </c:pt>
                <c:pt idx="106">
                  <c:v>288</c:v>
                </c:pt>
                <c:pt idx="107">
                  <c:v>327</c:v>
                </c:pt>
                <c:pt idx="108">
                  <c:v>556</c:v>
                </c:pt>
                <c:pt idx="109">
                  <c:v>182</c:v>
                </c:pt>
                <c:pt idx="110">
                  <c:v>259</c:v>
                </c:pt>
                <c:pt idx="111">
                  <c:v>200</c:v>
                </c:pt>
                <c:pt idx="112">
                  <c:v>143</c:v>
                </c:pt>
                <c:pt idx="113">
                  <c:v>357</c:v>
                </c:pt>
                <c:pt idx="114">
                  <c:v>251</c:v>
                </c:pt>
                <c:pt idx="115">
                  <c:v>108</c:v>
                </c:pt>
                <c:pt idx="116">
                  <c:v>157</c:v>
                </c:pt>
                <c:pt idx="117">
                  <c:v>170</c:v>
                </c:pt>
                <c:pt idx="118">
                  <c:v>225</c:v>
                </c:pt>
                <c:pt idx="119">
                  <c:v>170</c:v>
                </c:pt>
                <c:pt idx="120">
                  <c:v>288</c:v>
                </c:pt>
                <c:pt idx="121">
                  <c:v>255</c:v>
                </c:pt>
                <c:pt idx="122">
                  <c:v>248</c:v>
                </c:pt>
                <c:pt idx="123">
                  <c:v>222</c:v>
                </c:pt>
                <c:pt idx="124">
                  <c:v>197</c:v>
                </c:pt>
                <c:pt idx="125">
                  <c:v>123</c:v>
                </c:pt>
                <c:pt idx="126">
                  <c:v>194</c:v>
                </c:pt>
                <c:pt idx="127">
                  <c:v>180</c:v>
                </c:pt>
                <c:pt idx="128">
                  <c:v>241</c:v>
                </c:pt>
                <c:pt idx="129">
                  <c:v>252</c:v>
                </c:pt>
                <c:pt idx="130">
                  <c:v>189</c:v>
                </c:pt>
                <c:pt idx="131">
                  <c:v>212</c:v>
                </c:pt>
                <c:pt idx="132">
                  <c:v>263</c:v>
                </c:pt>
                <c:pt idx="133">
                  <c:v>202</c:v>
                </c:pt>
                <c:pt idx="134">
                  <c:v>85</c:v>
                </c:pt>
                <c:pt idx="135">
                  <c:v>97</c:v>
                </c:pt>
                <c:pt idx="136">
                  <c:v>202</c:v>
                </c:pt>
                <c:pt idx="137">
                  <c:v>143</c:v>
                </c:pt>
                <c:pt idx="138">
                  <c:v>114</c:v>
                </c:pt>
                <c:pt idx="139">
                  <c:v>300</c:v>
                </c:pt>
                <c:pt idx="140">
                  <c:v>300</c:v>
                </c:pt>
                <c:pt idx="141">
                  <c:v>266</c:v>
                </c:pt>
                <c:pt idx="142">
                  <c:v>446</c:v>
                </c:pt>
                <c:pt idx="143">
                  <c:v>288</c:v>
                </c:pt>
                <c:pt idx="144">
                  <c:v>349</c:v>
                </c:pt>
                <c:pt idx="145">
                  <c:v>399</c:v>
                </c:pt>
                <c:pt idx="146">
                  <c:v>195</c:v>
                </c:pt>
                <c:pt idx="147">
                  <c:v>396</c:v>
                </c:pt>
                <c:pt idx="148">
                  <c:v>394</c:v>
                </c:pt>
                <c:pt idx="149">
                  <c:v>563</c:v>
                </c:pt>
                <c:pt idx="150">
                  <c:v>407</c:v>
                </c:pt>
                <c:pt idx="151">
                  <c:v>426</c:v>
                </c:pt>
                <c:pt idx="152">
                  <c:v>200</c:v>
                </c:pt>
                <c:pt idx="153">
                  <c:v>142</c:v>
                </c:pt>
                <c:pt idx="154">
                  <c:v>91</c:v>
                </c:pt>
                <c:pt idx="155">
                  <c:v>90</c:v>
                </c:pt>
                <c:pt idx="156">
                  <c:v>165</c:v>
                </c:pt>
                <c:pt idx="157">
                  <c:v>166</c:v>
                </c:pt>
                <c:pt idx="158">
                  <c:v>227</c:v>
                </c:pt>
                <c:pt idx="159">
                  <c:v>240</c:v>
                </c:pt>
                <c:pt idx="160">
                  <c:v>228</c:v>
                </c:pt>
                <c:pt idx="161">
                  <c:v>100</c:v>
                </c:pt>
                <c:pt idx="162">
                  <c:v>150</c:v>
                </c:pt>
                <c:pt idx="163">
                  <c:v>124</c:v>
                </c:pt>
                <c:pt idx="164">
                  <c:v>93</c:v>
                </c:pt>
                <c:pt idx="165">
                  <c:v>116</c:v>
                </c:pt>
                <c:pt idx="166">
                  <c:v>133</c:v>
                </c:pt>
                <c:pt idx="167">
                  <c:v>82</c:v>
                </c:pt>
                <c:pt idx="168">
                  <c:v>46</c:v>
                </c:pt>
                <c:pt idx="169">
                  <c:v>60</c:v>
                </c:pt>
                <c:pt idx="170">
                  <c:v>83</c:v>
                </c:pt>
                <c:pt idx="171">
                  <c:v>51</c:v>
                </c:pt>
                <c:pt idx="172">
                  <c:v>206</c:v>
                </c:pt>
                <c:pt idx="173">
                  <c:v>301</c:v>
                </c:pt>
                <c:pt idx="174">
                  <c:v>255</c:v>
                </c:pt>
                <c:pt idx="175">
                  <c:v>193</c:v>
                </c:pt>
                <c:pt idx="176">
                  <c:v>155</c:v>
                </c:pt>
                <c:pt idx="177">
                  <c:v>47</c:v>
                </c:pt>
                <c:pt idx="178">
                  <c:v>79</c:v>
                </c:pt>
                <c:pt idx="179">
                  <c:v>49</c:v>
                </c:pt>
                <c:pt idx="180">
                  <c:v>37</c:v>
                </c:pt>
                <c:pt idx="181">
                  <c:v>21</c:v>
                </c:pt>
                <c:pt idx="182">
                  <c:v>6</c:v>
                </c:pt>
                <c:pt idx="183">
                  <c:v>48</c:v>
                </c:pt>
                <c:pt idx="184">
                  <c:v>87</c:v>
                </c:pt>
                <c:pt idx="185">
                  <c:v>28</c:v>
                </c:pt>
                <c:pt idx="186">
                  <c:v>36</c:v>
                </c:pt>
                <c:pt idx="187">
                  <c:v>90</c:v>
                </c:pt>
                <c:pt idx="188">
                  <c:v>99</c:v>
                </c:pt>
                <c:pt idx="189">
                  <c:v>132</c:v>
                </c:pt>
                <c:pt idx="190">
                  <c:v>136</c:v>
                </c:pt>
                <c:pt idx="191">
                  <c:v>31</c:v>
                </c:pt>
                <c:pt idx="192">
                  <c:v>32</c:v>
                </c:pt>
                <c:pt idx="193">
                  <c:v>39</c:v>
                </c:pt>
                <c:pt idx="194">
                  <c:v>23</c:v>
                </c:pt>
                <c:pt idx="195">
                  <c:v>87</c:v>
                </c:pt>
                <c:pt idx="196">
                  <c:v>111</c:v>
                </c:pt>
                <c:pt idx="197">
                  <c:v>111</c:v>
                </c:pt>
                <c:pt idx="198">
                  <c:v>64</c:v>
                </c:pt>
                <c:pt idx="199">
                  <c:v>52</c:v>
                </c:pt>
                <c:pt idx="200">
                  <c:v>301</c:v>
                </c:pt>
                <c:pt idx="201">
                  <c:v>139</c:v>
                </c:pt>
                <c:pt idx="202">
                  <c:v>55</c:v>
                </c:pt>
                <c:pt idx="203">
                  <c:v>87</c:v>
                </c:pt>
                <c:pt idx="204">
                  <c:v>63</c:v>
                </c:pt>
                <c:pt idx="205">
                  <c:v>72</c:v>
                </c:pt>
                <c:pt idx="206">
                  <c:v>27</c:v>
                </c:pt>
                <c:pt idx="207">
                  <c:v>9</c:v>
                </c:pt>
                <c:pt idx="208">
                  <c:v>55</c:v>
                </c:pt>
                <c:pt idx="209">
                  <c:v>43</c:v>
                </c:pt>
                <c:pt idx="210">
                  <c:v>19</c:v>
                </c:pt>
                <c:pt idx="211">
                  <c:v>13</c:v>
                </c:pt>
                <c:pt idx="212">
                  <c:v>5</c:v>
                </c:pt>
                <c:pt idx="213">
                  <c:v>34</c:v>
                </c:pt>
                <c:pt idx="214">
                  <c:v>5</c:v>
                </c:pt>
                <c:pt idx="215">
                  <c:v>1</c:v>
                </c:pt>
                <c:pt idx="216">
                  <c:v>22</c:v>
                </c:pt>
                <c:pt idx="217">
                  <c:v>18</c:v>
                </c:pt>
                <c:pt idx="218">
                  <c:v>5</c:v>
                </c:pt>
                <c:pt idx="219">
                  <c:v>9</c:v>
                </c:pt>
                <c:pt idx="220">
                  <c:v>14</c:v>
                </c:pt>
                <c:pt idx="221">
                  <c:v>3</c:v>
                </c:pt>
                <c:pt idx="222">
                  <c:v>2</c:v>
                </c:pt>
                <c:pt idx="223">
                  <c:v>24</c:v>
                </c:pt>
                <c:pt idx="224">
                  <c:v>9</c:v>
                </c:pt>
                <c:pt idx="225">
                  <c:v>6</c:v>
                </c:pt>
                <c:pt idx="226">
                  <c:v>7</c:v>
                </c:pt>
                <c:pt idx="227">
                  <c:v>3</c:v>
                </c:pt>
                <c:pt idx="228">
                  <c:v>23</c:v>
                </c:pt>
                <c:pt idx="229">
                  <c:v>15</c:v>
                </c:pt>
                <c:pt idx="230">
                  <c:v>2</c:v>
                </c:pt>
                <c:pt idx="231">
                  <c:v>25</c:v>
                </c:pt>
                <c:pt idx="232">
                  <c:v>14</c:v>
                </c:pt>
                <c:pt idx="233">
                  <c:v>19</c:v>
                </c:pt>
                <c:pt idx="234">
                  <c:v>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75F-4483-AADD-329E8D2B71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1240480"/>
        <c:axId val="1"/>
      </c:lineChart>
      <c:catAx>
        <c:axId val="2512404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Small Fonts"/>
                    <a:ea typeface="Small Fonts"/>
                    <a:cs typeface="Small Fonts"/>
                  </a:defRPr>
                </a:pPr>
                <a:r>
                  <a:rPr lang="pl-PL"/>
                  <a:t>Lata</a:t>
                </a:r>
              </a:p>
            </c:rich>
          </c:tx>
          <c:layout>
            <c:manualLayout>
              <c:xMode val="edge"/>
              <c:yMode val="edge"/>
              <c:x val="0.5208341908803249"/>
              <c:y val="0.886029351964807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6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Small Fonts"/>
                <a:ea typeface="Small Fonts"/>
                <a:cs typeface="Small Fonts"/>
              </a:defRPr>
            </a:pPr>
            <a:endParaRPr lang="pl-P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Small Fonts"/>
                    <a:ea typeface="Small Fonts"/>
                    <a:cs typeface="Small Fonts"/>
                  </a:defRPr>
                </a:pPr>
                <a:r>
                  <a:rPr lang="pl-PL"/>
                  <a:t>Punkty</a:t>
                </a:r>
              </a:p>
            </c:rich>
          </c:tx>
          <c:layout>
            <c:manualLayout>
              <c:xMode val="edge"/>
              <c:yMode val="edge"/>
              <c:x val="2.7777739236339954E-2"/>
              <c:y val="0.4485294443828324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Small Fonts"/>
                <a:ea typeface="Small Fonts"/>
                <a:cs typeface="Small Fonts"/>
              </a:defRPr>
            </a:pPr>
            <a:endParaRPr lang="pl-PL"/>
          </a:p>
        </c:txPr>
        <c:crossAx val="251240480"/>
        <c:crosses val="autoZero"/>
        <c:crossBetween val="between"/>
      </c:valAx>
      <c:spPr>
        <a:solidFill>
          <a:srgbClr val="C0C0C0"/>
        </a:solidFill>
        <a:ln w="12700">
          <a:solidFill>
            <a:srgbClr val="C0C0C0"/>
          </a:solidFill>
          <a:prstDash val="solid"/>
        </a:ln>
      </c:spPr>
    </c:plotArea>
    <c:plotVisOnly val="1"/>
    <c:dispBlanksAs val="gap"/>
    <c:showDLblsOverMax val="0"/>
  </c:chart>
  <c:spPr>
    <a:pattFill prst="ltUpDiag">
      <a:fgClr>
        <a:schemeClr val="bg1">
          <a:lumMod val="75000"/>
        </a:schemeClr>
      </a:fgClr>
      <a:bgClr>
        <a:schemeClr val="bg1"/>
      </a:bgClr>
    </a:patt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1.xml"/><Relationship Id="rId3" Type="http://schemas.openxmlformats.org/officeDocument/2006/relationships/chart" Target="../charts/chart6.xml"/><Relationship Id="rId7" Type="http://schemas.openxmlformats.org/officeDocument/2006/relationships/chart" Target="../charts/chart10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6" Type="http://schemas.openxmlformats.org/officeDocument/2006/relationships/chart" Target="../charts/chart9.xml"/><Relationship Id="rId5" Type="http://schemas.openxmlformats.org/officeDocument/2006/relationships/chart" Target="../charts/chart8.xml"/><Relationship Id="rId10" Type="http://schemas.openxmlformats.org/officeDocument/2006/relationships/chart" Target="../charts/chart13.xml"/><Relationship Id="rId4" Type="http://schemas.openxmlformats.org/officeDocument/2006/relationships/chart" Target="../charts/chart7.xml"/><Relationship Id="rId9" Type="http://schemas.openxmlformats.org/officeDocument/2006/relationships/chart" Target="../charts/chart12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1.xml"/><Relationship Id="rId3" Type="http://schemas.openxmlformats.org/officeDocument/2006/relationships/chart" Target="../charts/chart16.xml"/><Relationship Id="rId7" Type="http://schemas.openxmlformats.org/officeDocument/2006/relationships/chart" Target="../charts/chart20.xml"/><Relationship Id="rId2" Type="http://schemas.openxmlformats.org/officeDocument/2006/relationships/chart" Target="../charts/chart15.xml"/><Relationship Id="rId1" Type="http://schemas.openxmlformats.org/officeDocument/2006/relationships/chart" Target="../charts/chart14.xml"/><Relationship Id="rId6" Type="http://schemas.openxmlformats.org/officeDocument/2006/relationships/chart" Target="../charts/chart19.xml"/><Relationship Id="rId5" Type="http://schemas.openxmlformats.org/officeDocument/2006/relationships/chart" Target="../charts/chart18.xml"/><Relationship Id="rId4" Type="http://schemas.openxmlformats.org/officeDocument/2006/relationships/chart" Target="../charts/chart17.xml"/><Relationship Id="rId9" Type="http://schemas.openxmlformats.org/officeDocument/2006/relationships/chart" Target="../charts/chart2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28</xdr:row>
      <xdr:rowOff>0</xdr:rowOff>
    </xdr:from>
    <xdr:to>
      <xdr:col>6</xdr:col>
      <xdr:colOff>0</xdr:colOff>
      <xdr:row>45</xdr:row>
      <xdr:rowOff>123825</xdr:rowOff>
    </xdr:to>
    <xdr:graphicFrame macro="">
      <xdr:nvGraphicFramePr>
        <xdr:cNvPr id="10973248" name="Wykres 6" descr="Rodzaje pytań w bazie.">
          <a:extLst>
            <a:ext uri="{FF2B5EF4-FFF2-40B4-BE49-F238E27FC236}">
              <a16:creationId xmlns:a16="http://schemas.microsoft.com/office/drawing/2014/main" id="{AFE2C4E3-2503-4E63-8883-FC50116F1AA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8</xdr:col>
      <xdr:colOff>0</xdr:colOff>
      <xdr:row>28</xdr:row>
      <xdr:rowOff>0</xdr:rowOff>
    </xdr:from>
    <xdr:to>
      <xdr:col>19</xdr:col>
      <xdr:colOff>133350</xdr:colOff>
      <xdr:row>45</xdr:row>
      <xdr:rowOff>123825</xdr:rowOff>
    </xdr:to>
    <xdr:graphicFrame macro="">
      <xdr:nvGraphicFramePr>
        <xdr:cNvPr id="10973249" name="Wykres 7" descr="Rodzaje premier quizowych.">
          <a:extLst>
            <a:ext uri="{FF2B5EF4-FFF2-40B4-BE49-F238E27FC236}">
              <a16:creationId xmlns:a16="http://schemas.microsoft.com/office/drawing/2014/main" id="{B84314CB-4203-4502-91AF-B845A193D5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342899</xdr:colOff>
      <xdr:row>1</xdr:row>
      <xdr:rowOff>142874</xdr:rowOff>
    </xdr:from>
    <xdr:to>
      <xdr:col>39</xdr:col>
      <xdr:colOff>284399</xdr:colOff>
      <xdr:row>22</xdr:row>
      <xdr:rowOff>899</xdr:rowOff>
    </xdr:to>
    <xdr:graphicFrame macro="">
      <xdr:nvGraphicFramePr>
        <xdr:cNvPr id="1748" name="Wykres 15">
          <a:extLst>
            <a:ext uri="{FF2B5EF4-FFF2-40B4-BE49-F238E27FC236}">
              <a16:creationId xmlns:a16="http://schemas.microsoft.com/office/drawing/2014/main" id="{DE4C201F-D61D-4A4C-A120-4A9F9E72284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26</xdr:row>
      <xdr:rowOff>0</xdr:rowOff>
    </xdr:from>
    <xdr:to>
      <xdr:col>18</xdr:col>
      <xdr:colOff>474900</xdr:colOff>
      <xdr:row>44</xdr:row>
      <xdr:rowOff>123825</xdr:rowOff>
    </xdr:to>
    <xdr:graphicFrame macro="">
      <xdr:nvGraphicFramePr>
        <xdr:cNvPr id="10977604" name="Wykres 76">
          <a:extLst>
            <a:ext uri="{FF2B5EF4-FFF2-40B4-BE49-F238E27FC236}">
              <a16:creationId xmlns:a16="http://schemas.microsoft.com/office/drawing/2014/main" id="{2DBE8A6E-1783-459D-9950-7B2FC3A0DE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88</xdr:row>
      <xdr:rowOff>0</xdr:rowOff>
    </xdr:from>
    <xdr:to>
      <xdr:col>17</xdr:col>
      <xdr:colOff>342900</xdr:colOff>
      <xdr:row>106</xdr:row>
      <xdr:rowOff>123825</xdr:rowOff>
    </xdr:to>
    <xdr:graphicFrame macro="">
      <xdr:nvGraphicFramePr>
        <xdr:cNvPr id="10977605" name="Wykres 77">
          <a:extLst>
            <a:ext uri="{FF2B5EF4-FFF2-40B4-BE49-F238E27FC236}">
              <a16:creationId xmlns:a16="http://schemas.microsoft.com/office/drawing/2014/main" id="{A7F70E98-A366-418F-A837-9658F84D94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21</xdr:col>
      <xdr:colOff>0</xdr:colOff>
      <xdr:row>25</xdr:row>
      <xdr:rowOff>142874</xdr:rowOff>
    </xdr:from>
    <xdr:to>
      <xdr:col>35</xdr:col>
      <xdr:colOff>74850</xdr:colOff>
      <xdr:row>46</xdr:row>
      <xdr:rowOff>899</xdr:rowOff>
    </xdr:to>
    <xdr:graphicFrame macro="">
      <xdr:nvGraphicFramePr>
        <xdr:cNvPr id="10977606" name="Wykres 136">
          <a:extLst>
            <a:ext uri="{FF2B5EF4-FFF2-40B4-BE49-F238E27FC236}">
              <a16:creationId xmlns:a16="http://schemas.microsoft.com/office/drawing/2014/main" id="{4AA5ABAF-FF13-49F2-9F70-11D0E2DC7F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</xdr:col>
      <xdr:colOff>0</xdr:colOff>
      <xdr:row>46</xdr:row>
      <xdr:rowOff>142874</xdr:rowOff>
    </xdr:from>
    <xdr:to>
      <xdr:col>18</xdr:col>
      <xdr:colOff>474900</xdr:colOff>
      <xdr:row>66</xdr:row>
      <xdr:rowOff>142874</xdr:rowOff>
    </xdr:to>
    <xdr:graphicFrame macro="">
      <xdr:nvGraphicFramePr>
        <xdr:cNvPr id="10977607" name="Wykres 138">
          <a:extLst>
            <a:ext uri="{FF2B5EF4-FFF2-40B4-BE49-F238E27FC236}">
              <a16:creationId xmlns:a16="http://schemas.microsoft.com/office/drawing/2014/main" id="{A0CFAFEF-112E-449F-9A38-3AA7744C18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</xdr:col>
      <xdr:colOff>0</xdr:colOff>
      <xdr:row>68</xdr:row>
      <xdr:rowOff>0</xdr:rowOff>
    </xdr:from>
    <xdr:to>
      <xdr:col>17</xdr:col>
      <xdr:colOff>342900</xdr:colOff>
      <xdr:row>86</xdr:row>
      <xdr:rowOff>123825</xdr:rowOff>
    </xdr:to>
    <xdr:graphicFrame macro="">
      <xdr:nvGraphicFramePr>
        <xdr:cNvPr id="10977608" name="Wykres 139">
          <a:extLst>
            <a:ext uri="{FF2B5EF4-FFF2-40B4-BE49-F238E27FC236}">
              <a16:creationId xmlns:a16="http://schemas.microsoft.com/office/drawing/2014/main" id="{24375600-4DBD-4568-8933-2EF8042E81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21</xdr:col>
      <xdr:colOff>0</xdr:colOff>
      <xdr:row>47</xdr:row>
      <xdr:rowOff>0</xdr:rowOff>
    </xdr:from>
    <xdr:to>
      <xdr:col>33</xdr:col>
      <xdr:colOff>419100</xdr:colOff>
      <xdr:row>65</xdr:row>
      <xdr:rowOff>123825</xdr:rowOff>
    </xdr:to>
    <xdr:graphicFrame macro="">
      <xdr:nvGraphicFramePr>
        <xdr:cNvPr id="10977609" name="Wykres 144">
          <a:extLst>
            <a:ext uri="{FF2B5EF4-FFF2-40B4-BE49-F238E27FC236}">
              <a16:creationId xmlns:a16="http://schemas.microsoft.com/office/drawing/2014/main" id="{B55A0D27-6A48-48CC-9549-66594D0247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20</xdr:col>
      <xdr:colOff>0</xdr:colOff>
      <xdr:row>88</xdr:row>
      <xdr:rowOff>0</xdr:rowOff>
    </xdr:from>
    <xdr:to>
      <xdr:col>32</xdr:col>
      <xdr:colOff>361950</xdr:colOff>
      <xdr:row>106</xdr:row>
      <xdr:rowOff>123825</xdr:rowOff>
    </xdr:to>
    <xdr:graphicFrame macro="">
      <xdr:nvGraphicFramePr>
        <xdr:cNvPr id="10977610" name="Wykres 146">
          <a:extLst>
            <a:ext uri="{FF2B5EF4-FFF2-40B4-BE49-F238E27FC236}">
              <a16:creationId xmlns:a16="http://schemas.microsoft.com/office/drawing/2014/main" id="{BCC6CA3F-59AB-40B2-8858-A467189F61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20</xdr:col>
      <xdr:colOff>0</xdr:colOff>
      <xdr:row>68</xdr:row>
      <xdr:rowOff>0</xdr:rowOff>
    </xdr:from>
    <xdr:to>
      <xdr:col>32</xdr:col>
      <xdr:colOff>361950</xdr:colOff>
      <xdr:row>86</xdr:row>
      <xdr:rowOff>123825</xdr:rowOff>
    </xdr:to>
    <xdr:graphicFrame macro="">
      <xdr:nvGraphicFramePr>
        <xdr:cNvPr id="10977611" name="Wykres 148">
          <a:extLst>
            <a:ext uri="{FF2B5EF4-FFF2-40B4-BE49-F238E27FC236}">
              <a16:creationId xmlns:a16="http://schemas.microsoft.com/office/drawing/2014/main" id="{7646561B-1735-4AE4-88CD-2655535DC55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38</xdr:col>
      <xdr:colOff>0</xdr:colOff>
      <xdr:row>26</xdr:row>
      <xdr:rowOff>0</xdr:rowOff>
    </xdr:from>
    <xdr:to>
      <xdr:col>50</xdr:col>
      <xdr:colOff>133350</xdr:colOff>
      <xdr:row>44</xdr:row>
      <xdr:rowOff>123825</xdr:rowOff>
    </xdr:to>
    <xdr:graphicFrame macro="">
      <xdr:nvGraphicFramePr>
        <xdr:cNvPr id="10977612" name="Wykres 110">
          <a:extLst>
            <a:ext uri="{FF2B5EF4-FFF2-40B4-BE49-F238E27FC236}">
              <a16:creationId xmlns:a16="http://schemas.microsoft.com/office/drawing/2014/main" id="{B4AF2E5B-6EEE-4E74-8B5E-F0AA0B8FFE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38</xdr:col>
      <xdr:colOff>0</xdr:colOff>
      <xdr:row>46</xdr:row>
      <xdr:rowOff>142874</xdr:rowOff>
    </xdr:from>
    <xdr:to>
      <xdr:col>51</xdr:col>
      <xdr:colOff>265350</xdr:colOff>
      <xdr:row>67</xdr:row>
      <xdr:rowOff>899</xdr:rowOff>
    </xdr:to>
    <xdr:graphicFrame macro="">
      <xdr:nvGraphicFramePr>
        <xdr:cNvPr id="10977613" name="Wykres 76">
          <a:extLst>
            <a:ext uri="{FF2B5EF4-FFF2-40B4-BE49-F238E27FC236}">
              <a16:creationId xmlns:a16="http://schemas.microsoft.com/office/drawing/2014/main" id="{F9D65FCA-5AED-4E00-8A7D-6004635E88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619124</xdr:colOff>
      <xdr:row>16</xdr:row>
      <xdr:rowOff>142874</xdr:rowOff>
    </xdr:from>
    <xdr:to>
      <xdr:col>19</xdr:col>
      <xdr:colOff>57149</xdr:colOff>
      <xdr:row>36</xdr:row>
      <xdr:rowOff>142874</xdr:rowOff>
    </xdr:to>
    <xdr:graphicFrame macro="">
      <xdr:nvGraphicFramePr>
        <xdr:cNvPr id="10989766" name="Wykres 44">
          <a:extLst>
            <a:ext uri="{FF2B5EF4-FFF2-40B4-BE49-F238E27FC236}">
              <a16:creationId xmlns:a16="http://schemas.microsoft.com/office/drawing/2014/main" id="{FFD351B8-0EF1-48AF-9D33-FD4959FCB43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0</xdr:colOff>
      <xdr:row>77</xdr:row>
      <xdr:rowOff>142873</xdr:rowOff>
    </xdr:from>
    <xdr:to>
      <xdr:col>15</xdr:col>
      <xdr:colOff>314325</xdr:colOff>
      <xdr:row>96</xdr:row>
      <xdr:rowOff>123823</xdr:rowOff>
    </xdr:to>
    <xdr:graphicFrame macro="">
      <xdr:nvGraphicFramePr>
        <xdr:cNvPr id="10989767" name="Wykres 49">
          <a:extLst>
            <a:ext uri="{FF2B5EF4-FFF2-40B4-BE49-F238E27FC236}">
              <a16:creationId xmlns:a16="http://schemas.microsoft.com/office/drawing/2014/main" id="{EA6B8FE3-44C6-40F8-877B-CE7727BB88E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2</xdr:col>
      <xdr:colOff>0</xdr:colOff>
      <xdr:row>38</xdr:row>
      <xdr:rowOff>0</xdr:rowOff>
    </xdr:from>
    <xdr:to>
      <xdr:col>15</xdr:col>
      <xdr:colOff>314325</xdr:colOff>
      <xdr:row>56</xdr:row>
      <xdr:rowOff>123825</xdr:rowOff>
    </xdr:to>
    <xdr:graphicFrame macro="">
      <xdr:nvGraphicFramePr>
        <xdr:cNvPr id="10989768" name="Wykres 50">
          <a:extLst>
            <a:ext uri="{FF2B5EF4-FFF2-40B4-BE49-F238E27FC236}">
              <a16:creationId xmlns:a16="http://schemas.microsoft.com/office/drawing/2014/main" id="{E46F84A4-995E-46D4-91DB-7C8C1BA802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2</xdr:col>
      <xdr:colOff>0</xdr:colOff>
      <xdr:row>58</xdr:row>
      <xdr:rowOff>0</xdr:rowOff>
    </xdr:from>
    <xdr:to>
      <xdr:col>15</xdr:col>
      <xdr:colOff>314325</xdr:colOff>
      <xdr:row>76</xdr:row>
      <xdr:rowOff>123825</xdr:rowOff>
    </xdr:to>
    <xdr:graphicFrame macro="">
      <xdr:nvGraphicFramePr>
        <xdr:cNvPr id="10989769" name="Wykres 51">
          <a:extLst>
            <a:ext uri="{FF2B5EF4-FFF2-40B4-BE49-F238E27FC236}">
              <a16:creationId xmlns:a16="http://schemas.microsoft.com/office/drawing/2014/main" id="{CE580E90-EFBD-4D2C-907F-1C319B4616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2</xdr:col>
      <xdr:colOff>0</xdr:colOff>
      <xdr:row>98</xdr:row>
      <xdr:rowOff>0</xdr:rowOff>
    </xdr:from>
    <xdr:to>
      <xdr:col>17</xdr:col>
      <xdr:colOff>209550</xdr:colOff>
      <xdr:row>116</xdr:row>
      <xdr:rowOff>123825</xdr:rowOff>
    </xdr:to>
    <xdr:graphicFrame macro="">
      <xdr:nvGraphicFramePr>
        <xdr:cNvPr id="10989770" name="Wykres 52">
          <a:extLst>
            <a:ext uri="{FF2B5EF4-FFF2-40B4-BE49-F238E27FC236}">
              <a16:creationId xmlns:a16="http://schemas.microsoft.com/office/drawing/2014/main" id="{F10C68C1-7918-479A-A44F-00A0E980157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20</xdr:col>
      <xdr:colOff>0</xdr:colOff>
      <xdr:row>17</xdr:row>
      <xdr:rowOff>0</xdr:rowOff>
    </xdr:from>
    <xdr:to>
      <xdr:col>33</xdr:col>
      <xdr:colOff>381000</xdr:colOff>
      <xdr:row>35</xdr:row>
      <xdr:rowOff>123825</xdr:rowOff>
    </xdr:to>
    <xdr:graphicFrame macro="">
      <xdr:nvGraphicFramePr>
        <xdr:cNvPr id="10989771" name="Wykres 76">
          <a:extLst>
            <a:ext uri="{FF2B5EF4-FFF2-40B4-BE49-F238E27FC236}">
              <a16:creationId xmlns:a16="http://schemas.microsoft.com/office/drawing/2014/main" id="{C49760F6-BE48-4C13-B28E-59BD47EB60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16</xdr:col>
      <xdr:colOff>0</xdr:colOff>
      <xdr:row>38</xdr:row>
      <xdr:rowOff>0</xdr:rowOff>
    </xdr:from>
    <xdr:to>
      <xdr:col>30</xdr:col>
      <xdr:colOff>571500</xdr:colOff>
      <xdr:row>56</xdr:row>
      <xdr:rowOff>123825</xdr:rowOff>
    </xdr:to>
    <xdr:graphicFrame macro="">
      <xdr:nvGraphicFramePr>
        <xdr:cNvPr id="10989772" name="Wykres 136">
          <a:extLst>
            <a:ext uri="{FF2B5EF4-FFF2-40B4-BE49-F238E27FC236}">
              <a16:creationId xmlns:a16="http://schemas.microsoft.com/office/drawing/2014/main" id="{2AAAD53E-B932-4311-B962-21C7A1212E9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18</xdr:col>
      <xdr:colOff>0</xdr:colOff>
      <xdr:row>98</xdr:row>
      <xdr:rowOff>0</xdr:rowOff>
    </xdr:from>
    <xdr:to>
      <xdr:col>32</xdr:col>
      <xdr:colOff>171450</xdr:colOff>
      <xdr:row>116</xdr:row>
      <xdr:rowOff>123825</xdr:rowOff>
    </xdr:to>
    <xdr:graphicFrame macro="">
      <xdr:nvGraphicFramePr>
        <xdr:cNvPr id="10989773" name="Wykres 138">
          <a:extLst>
            <a:ext uri="{FF2B5EF4-FFF2-40B4-BE49-F238E27FC236}">
              <a16:creationId xmlns:a16="http://schemas.microsoft.com/office/drawing/2014/main" id="{A03E99C3-EFD1-4578-A209-DD8E26C868F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16</xdr:col>
      <xdr:colOff>9525</xdr:colOff>
      <xdr:row>58</xdr:row>
      <xdr:rowOff>0</xdr:rowOff>
    </xdr:from>
    <xdr:to>
      <xdr:col>30</xdr:col>
      <xdr:colOff>581025</xdr:colOff>
      <xdr:row>76</xdr:row>
      <xdr:rowOff>123825</xdr:rowOff>
    </xdr:to>
    <xdr:graphicFrame macro="">
      <xdr:nvGraphicFramePr>
        <xdr:cNvPr id="10989774" name="Wykres 148">
          <a:extLst>
            <a:ext uri="{FF2B5EF4-FFF2-40B4-BE49-F238E27FC236}">
              <a16:creationId xmlns:a16="http://schemas.microsoft.com/office/drawing/2014/main" id="{290C345E-76E8-4364-8832-FD369309B9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4</xdr:row>
      <xdr:rowOff>0</xdr:rowOff>
    </xdr:from>
    <xdr:to>
      <xdr:col>30</xdr:col>
      <xdr:colOff>190500</xdr:colOff>
      <xdr:row>22</xdr:row>
      <xdr:rowOff>123825</xdr:rowOff>
    </xdr:to>
    <xdr:graphicFrame macro="">
      <xdr:nvGraphicFramePr>
        <xdr:cNvPr id="20116" name="Wykres 110">
          <a:extLst>
            <a:ext uri="{FF2B5EF4-FFF2-40B4-BE49-F238E27FC236}">
              <a16:creationId xmlns:a16="http://schemas.microsoft.com/office/drawing/2014/main" id="{6F866A80-92EC-4E1E-B31E-2A70979489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142874</xdr:rowOff>
    </xdr:from>
    <xdr:to>
      <xdr:col>25</xdr:col>
      <xdr:colOff>217725</xdr:colOff>
      <xdr:row>26</xdr:row>
      <xdr:rowOff>899</xdr:rowOff>
    </xdr:to>
    <xdr:graphicFrame macro="">
      <xdr:nvGraphicFramePr>
        <xdr:cNvPr id="8688" name="Wykres 14" descr="Rozmiar bazy pytań.">
          <a:extLst>
            <a:ext uri="{FF2B5EF4-FFF2-40B4-BE49-F238E27FC236}">
              <a16:creationId xmlns:a16="http://schemas.microsoft.com/office/drawing/2014/main" id="{39EF134C-CFB9-484C-8AA3-E45023D49E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500000" mc:Ignorable="a14" a14:legacySpreadsheetColorIndex="8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500000" mc:Ignorable="a14" a14:legacySpreadsheetColorIndex="8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hyperlink" Target="mailto:quizy.irc@gmail.com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mailto:kontakt@quizpl.net" TargetMode="External"/><Relationship Id="rId1" Type="http://schemas.openxmlformats.org/officeDocument/2006/relationships/hyperlink" Target="https://www.quizpl.net/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quizpl@onet.eu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4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5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01">
    <tabColor theme="5" tint="0.39997558519241921"/>
  </sheetPr>
  <dimension ref="A1:W27"/>
  <sheetViews>
    <sheetView tabSelected="1" workbookViewId="0"/>
  </sheetViews>
  <sheetFormatPr defaultRowHeight="12.75" x14ac:dyDescent="0.2"/>
  <cols>
    <col min="1" max="1" width="33.42578125" style="1" bestFit="1" customWidth="1"/>
    <col min="2" max="2" width="7" style="1" bestFit="1" customWidth="1"/>
    <col min="3" max="3" width="7.28515625" style="1" bestFit="1" customWidth="1"/>
    <col min="4" max="4" width="9.140625" style="1"/>
    <col min="5" max="20" width="5.7109375" style="1" customWidth="1"/>
    <col min="21" max="23" width="11.42578125" style="1" customWidth="1"/>
    <col min="24" max="16384" width="9.140625" style="1"/>
  </cols>
  <sheetData>
    <row r="1" spans="1:23" ht="12.75" customHeight="1" x14ac:dyDescent="0.2">
      <c r="A1" s="218" t="s">
        <v>50</v>
      </c>
      <c r="B1" s="218" t="s">
        <v>47</v>
      </c>
      <c r="C1" s="218" t="s">
        <v>26</v>
      </c>
      <c r="Q1"/>
      <c r="R1"/>
      <c r="S1"/>
    </row>
    <row r="2" spans="1:23" ht="12.75" customHeight="1" x14ac:dyDescent="0.2">
      <c r="A2" s="1" t="s">
        <v>22</v>
      </c>
      <c r="B2" s="1">
        <v>81369</v>
      </c>
      <c r="C2" s="2">
        <f t="shared" ref="C2:C11" si="0">B2/B$12</f>
        <v>0.69725533209367685</v>
      </c>
      <c r="D2" s="4"/>
      <c r="F2" s="247" t="s">
        <v>312</v>
      </c>
      <c r="G2" s="248"/>
      <c r="H2" s="248"/>
      <c r="I2" s="248"/>
      <c r="J2" s="248"/>
      <c r="K2" s="248"/>
      <c r="L2" s="248"/>
      <c r="M2" s="248"/>
      <c r="N2" s="248"/>
      <c r="O2" s="248"/>
      <c r="P2" s="249"/>
      <c r="Q2"/>
      <c r="R2" s="14"/>
      <c r="S2"/>
    </row>
    <row r="3" spans="1:23" ht="12.75" customHeight="1" x14ac:dyDescent="0.2">
      <c r="A3" s="1" t="s">
        <v>44</v>
      </c>
      <c r="B3" s="1">
        <v>1352</v>
      </c>
      <c r="C3" s="2">
        <f t="shared" si="0"/>
        <v>1.1585360628625781E-2</v>
      </c>
      <c r="D3" s="9"/>
      <c r="F3" s="250"/>
      <c r="G3" s="251"/>
      <c r="H3" s="251"/>
      <c r="I3" s="251"/>
      <c r="J3" s="251"/>
      <c r="K3" s="251"/>
      <c r="L3" s="251"/>
      <c r="M3" s="251"/>
      <c r="N3" s="251"/>
      <c r="O3" s="251"/>
      <c r="P3" s="252"/>
      <c r="Q3"/>
      <c r="R3" s="14"/>
      <c r="S3"/>
    </row>
    <row r="4" spans="1:23" ht="12.75" customHeight="1" x14ac:dyDescent="0.2">
      <c r="A4" s="1" t="s">
        <v>45</v>
      </c>
      <c r="B4" s="1">
        <v>688</v>
      </c>
      <c r="C4" s="2">
        <f t="shared" si="0"/>
        <v>5.895508958945664E-3</v>
      </c>
      <c r="D4" s="10"/>
      <c r="F4" s="250"/>
      <c r="G4" s="251"/>
      <c r="H4" s="251"/>
      <c r="I4" s="251"/>
      <c r="J4" s="251"/>
      <c r="K4" s="251"/>
      <c r="L4" s="251"/>
      <c r="M4" s="251"/>
      <c r="N4" s="251"/>
      <c r="O4" s="251"/>
      <c r="P4" s="252"/>
      <c r="Q4"/>
      <c r="R4" s="14"/>
      <c r="S4"/>
    </row>
    <row r="5" spans="1:23" ht="12.75" customHeight="1" x14ac:dyDescent="0.2">
      <c r="A5" s="1" t="s">
        <v>23</v>
      </c>
      <c r="B5" s="1">
        <v>11998</v>
      </c>
      <c r="C5" s="2">
        <f t="shared" si="0"/>
        <v>0.10281150652533441</v>
      </c>
      <c r="D5" s="6"/>
      <c r="F5" s="250"/>
      <c r="G5" s="251"/>
      <c r="H5" s="251"/>
      <c r="I5" s="251"/>
      <c r="J5" s="251"/>
      <c r="K5" s="251"/>
      <c r="L5" s="251"/>
      <c r="M5" s="251"/>
      <c r="N5" s="251"/>
      <c r="O5" s="251"/>
      <c r="P5" s="252"/>
      <c r="Q5"/>
      <c r="R5" s="14"/>
      <c r="S5"/>
    </row>
    <row r="6" spans="1:23" ht="12.75" customHeight="1" x14ac:dyDescent="0.2">
      <c r="A6" s="1" t="s">
        <v>46</v>
      </c>
      <c r="B6" s="1">
        <v>18634</v>
      </c>
      <c r="C6" s="2">
        <f t="shared" si="0"/>
        <v>0.15967574700725798</v>
      </c>
      <c r="D6" s="15"/>
      <c r="F6" s="253"/>
      <c r="G6" s="254"/>
      <c r="H6" s="254"/>
      <c r="I6" s="254"/>
      <c r="J6" s="254"/>
      <c r="K6" s="254"/>
      <c r="L6" s="254"/>
      <c r="M6" s="254"/>
      <c r="N6" s="254"/>
      <c r="O6" s="254"/>
      <c r="P6" s="255"/>
      <c r="Q6"/>
      <c r="R6" s="14"/>
      <c r="S6"/>
    </row>
    <row r="7" spans="1:23" ht="12.75" customHeight="1" x14ac:dyDescent="0.2">
      <c r="A7" s="1" t="s">
        <v>66</v>
      </c>
      <c r="B7" s="1">
        <v>83</v>
      </c>
      <c r="C7" s="2">
        <f t="shared" si="0"/>
        <v>7.1123145871001463E-4</v>
      </c>
      <c r="D7" s="5"/>
      <c r="H7" s="14"/>
      <c r="I7" s="14"/>
      <c r="J7" s="14"/>
      <c r="K7" s="14"/>
      <c r="L7" s="14"/>
      <c r="M7" s="14"/>
      <c r="N7" s="14"/>
      <c r="O7" s="14"/>
      <c r="P7" s="14"/>
      <c r="Q7"/>
      <c r="R7" s="14"/>
      <c r="S7"/>
    </row>
    <row r="8" spans="1:23" ht="12.75" customHeight="1" x14ac:dyDescent="0.2">
      <c r="A8" s="1" t="s">
        <v>24</v>
      </c>
      <c r="B8" s="1">
        <v>1755</v>
      </c>
      <c r="C8" s="2">
        <f t="shared" si="0"/>
        <v>1.5038689277543081E-2</v>
      </c>
      <c r="D8" s="7"/>
      <c r="F8" s="259" t="s">
        <v>106</v>
      </c>
      <c r="G8" s="260"/>
      <c r="H8" s="260"/>
      <c r="I8" s="261" t="s">
        <v>108</v>
      </c>
      <c r="J8" s="260"/>
      <c r="K8" s="260"/>
      <c r="L8" s="262"/>
      <c r="S8"/>
    </row>
    <row r="9" spans="1:23" ht="12.75" customHeight="1" x14ac:dyDescent="0.2">
      <c r="A9" s="1" t="s">
        <v>62</v>
      </c>
      <c r="B9" s="1">
        <v>22</v>
      </c>
      <c r="C9" s="2">
        <f t="shared" si="0"/>
        <v>1.8851918182675087E-4</v>
      </c>
      <c r="D9" s="12"/>
      <c r="E9"/>
      <c r="F9" s="243" t="s">
        <v>107</v>
      </c>
      <c r="G9" s="244"/>
      <c r="H9" s="244"/>
      <c r="I9" s="263" t="s">
        <v>109</v>
      </c>
      <c r="J9" s="264"/>
      <c r="K9" s="264"/>
      <c r="L9" s="265"/>
      <c r="M9"/>
      <c r="N9"/>
      <c r="O9"/>
      <c r="P9"/>
      <c r="Q9"/>
      <c r="R9"/>
      <c r="S9"/>
    </row>
    <row r="10" spans="1:23" x14ac:dyDescent="0.2">
      <c r="A10" s="1" t="s">
        <v>25</v>
      </c>
      <c r="B10" s="1">
        <v>617</v>
      </c>
      <c r="C10" s="2">
        <f t="shared" si="0"/>
        <v>5.2871061448684226E-3</v>
      </c>
      <c r="D10" s="8"/>
      <c r="E10"/>
      <c r="F10" s="243"/>
      <c r="G10" s="244"/>
      <c r="H10" s="244"/>
      <c r="I10" s="263" t="s">
        <v>110</v>
      </c>
      <c r="J10" s="264"/>
      <c r="K10" s="264"/>
      <c r="L10" s="265"/>
      <c r="M10"/>
      <c r="N10"/>
      <c r="O10"/>
      <c r="P10"/>
      <c r="Q10"/>
      <c r="R10"/>
    </row>
    <row r="11" spans="1:23" ht="13.5" thickBot="1" x14ac:dyDescent="0.25">
      <c r="A11" s="1" t="s">
        <v>50</v>
      </c>
      <c r="B11" s="1">
        <v>181</v>
      </c>
      <c r="C11" s="2">
        <f t="shared" si="0"/>
        <v>1.5509987232109959E-3</v>
      </c>
      <c r="D11" s="52"/>
      <c r="E11"/>
      <c r="F11" s="245"/>
      <c r="G11" s="246"/>
      <c r="H11" s="246"/>
      <c r="I11" s="266" t="s">
        <v>111</v>
      </c>
      <c r="J11" s="267"/>
      <c r="K11" s="267"/>
      <c r="L11" s="268"/>
      <c r="M11"/>
      <c r="N11"/>
      <c r="O11"/>
      <c r="P11"/>
      <c r="R11"/>
    </row>
    <row r="12" spans="1:23" x14ac:dyDescent="0.2">
      <c r="B12" s="3">
        <f>SUM(B2:B11)</f>
        <v>116699</v>
      </c>
      <c r="E12"/>
      <c r="F12"/>
      <c r="G12"/>
      <c r="H12"/>
      <c r="I12"/>
      <c r="J12"/>
      <c r="K12"/>
      <c r="L12"/>
      <c r="M12"/>
      <c r="O12"/>
      <c r="P12"/>
      <c r="Q12"/>
      <c r="R12"/>
    </row>
    <row r="13" spans="1:23" x14ac:dyDescent="0.2">
      <c r="B13" s="210"/>
      <c r="E13"/>
      <c r="F13"/>
      <c r="G13"/>
      <c r="H13"/>
      <c r="I13"/>
      <c r="J13"/>
      <c r="K13"/>
      <c r="L13"/>
      <c r="M13"/>
      <c r="O13"/>
      <c r="P13"/>
      <c r="Q13"/>
      <c r="R13"/>
    </row>
    <row r="14" spans="1:23" x14ac:dyDescent="0.2">
      <c r="A14" s="241" t="s">
        <v>305</v>
      </c>
      <c r="B14" s="242"/>
      <c r="E14"/>
      <c r="F14"/>
      <c r="G14"/>
      <c r="H14"/>
      <c r="I14"/>
      <c r="J14"/>
      <c r="K14"/>
      <c r="L14"/>
      <c r="M14"/>
      <c r="O14"/>
      <c r="P14"/>
      <c r="Q14"/>
      <c r="R14"/>
    </row>
    <row r="15" spans="1:23" x14ac:dyDescent="0.2">
      <c r="A15" s="1" t="s">
        <v>304</v>
      </c>
      <c r="B15" s="210">
        <f>COUNTA('top10'!G4:XFD4)</f>
        <v>235</v>
      </c>
      <c r="E15"/>
      <c r="F15"/>
      <c r="G15"/>
      <c r="H15"/>
      <c r="I15"/>
      <c r="J15"/>
      <c r="K15"/>
      <c r="L15"/>
      <c r="M15"/>
      <c r="O15"/>
      <c r="P15"/>
      <c r="Q15"/>
      <c r="R15"/>
    </row>
    <row r="16" spans="1:23" x14ac:dyDescent="0.2">
      <c r="F16"/>
      <c r="G16"/>
      <c r="H16"/>
      <c r="J16"/>
      <c r="K16"/>
      <c r="L16"/>
      <c r="M16"/>
      <c r="N16"/>
      <c r="O16"/>
      <c r="P16"/>
      <c r="Q16"/>
      <c r="R16"/>
      <c r="U16" s="256" t="s">
        <v>71</v>
      </c>
      <c r="V16" s="257"/>
      <c r="W16" s="258"/>
    </row>
    <row r="17" spans="1:23" x14ac:dyDescent="0.2">
      <c r="A17" s="218" t="s">
        <v>258</v>
      </c>
      <c r="B17" s="218" t="s">
        <v>47</v>
      </c>
      <c r="C17" s="218" t="s">
        <v>26</v>
      </c>
      <c r="E17"/>
      <c r="F17"/>
      <c r="H17"/>
      <c r="I17"/>
      <c r="J17"/>
      <c r="K17"/>
      <c r="L17"/>
      <c r="M17"/>
      <c r="N17"/>
      <c r="O17"/>
      <c r="P17"/>
      <c r="Q17"/>
      <c r="R17"/>
      <c r="U17" s="218" t="s">
        <v>69</v>
      </c>
      <c r="V17" s="218" t="s">
        <v>70</v>
      </c>
      <c r="W17" s="218" t="s">
        <v>42</v>
      </c>
    </row>
    <row r="18" spans="1:23" x14ac:dyDescent="0.2">
      <c r="A18" s="1" t="s">
        <v>67</v>
      </c>
      <c r="B18" s="1">
        <f t="shared" ref="B18:B26" si="1">SUM(E18:T18)</f>
        <v>1286</v>
      </c>
      <c r="C18" s="2">
        <f t="shared" ref="C18:C22" si="2">B18/B$27</f>
        <v>0.55574762316335347</v>
      </c>
      <c r="D18" s="44"/>
      <c r="E18" s="30">
        <v>3</v>
      </c>
      <c r="F18" s="211">
        <v>890</v>
      </c>
      <c r="G18" s="216">
        <v>234</v>
      </c>
      <c r="H18" s="42">
        <v>2</v>
      </c>
      <c r="I18" s="36">
        <v>47</v>
      </c>
      <c r="J18" s="214">
        <v>21</v>
      </c>
      <c r="K18" s="26">
        <v>9</v>
      </c>
      <c r="L18" s="41">
        <v>80</v>
      </c>
      <c r="M18" s="28"/>
      <c r="N18" s="28"/>
      <c r="O18" s="28"/>
      <c r="P18" s="28"/>
      <c r="Q18" s="28"/>
      <c r="R18" s="28"/>
      <c r="S18" s="28"/>
      <c r="T18" s="28"/>
      <c r="U18" s="31">
        <v>34</v>
      </c>
      <c r="V18" s="32">
        <v>14</v>
      </c>
      <c r="W18" s="32">
        <v>4</v>
      </c>
    </row>
    <row r="19" spans="1:23" x14ac:dyDescent="0.2">
      <c r="A19" s="1" t="s">
        <v>35</v>
      </c>
      <c r="B19" s="1">
        <f t="shared" si="1"/>
        <v>720</v>
      </c>
      <c r="C19" s="2">
        <f t="shared" si="2"/>
        <v>0.3111495246326707</v>
      </c>
      <c r="D19" s="45"/>
      <c r="E19" s="22">
        <v>7</v>
      </c>
      <c r="F19" s="22">
        <v>7</v>
      </c>
      <c r="G19" s="18">
        <v>44</v>
      </c>
      <c r="H19" s="19">
        <v>99</v>
      </c>
      <c r="I19" s="26">
        <v>1</v>
      </c>
      <c r="J19" s="213">
        <v>459</v>
      </c>
      <c r="K19" s="27">
        <v>1</v>
      </c>
      <c r="L19" s="37">
        <v>3</v>
      </c>
      <c r="M19" s="20">
        <v>23</v>
      </c>
      <c r="N19" s="23">
        <v>1</v>
      </c>
      <c r="O19" s="21">
        <v>42</v>
      </c>
      <c r="P19" s="215">
        <v>29</v>
      </c>
      <c r="Q19" s="27">
        <v>1</v>
      </c>
      <c r="R19" s="37">
        <v>1</v>
      </c>
      <c r="S19" s="24">
        <v>1</v>
      </c>
      <c r="T19" s="25">
        <v>1</v>
      </c>
      <c r="U19" s="31">
        <v>3</v>
      </c>
      <c r="V19" s="16"/>
      <c r="W19" s="16"/>
    </row>
    <row r="20" spans="1:23" x14ac:dyDescent="0.2">
      <c r="A20" s="1" t="s">
        <v>36</v>
      </c>
      <c r="B20" s="1">
        <f t="shared" si="1"/>
        <v>151</v>
      </c>
      <c r="C20" s="2">
        <f t="shared" si="2"/>
        <v>6.5254969749351771E-2</v>
      </c>
      <c r="D20" s="46"/>
      <c r="E20" s="36">
        <v>43</v>
      </c>
      <c r="F20" s="37">
        <v>1</v>
      </c>
      <c r="G20" s="36">
        <v>46</v>
      </c>
      <c r="H20" s="39">
        <v>9</v>
      </c>
      <c r="I20" s="38">
        <v>47</v>
      </c>
      <c r="J20" s="29">
        <v>4</v>
      </c>
      <c r="K20" s="40">
        <v>1</v>
      </c>
      <c r="L20" s="29"/>
      <c r="M20" s="28"/>
      <c r="N20" s="28"/>
      <c r="O20" s="28"/>
      <c r="P20" s="28"/>
      <c r="Q20" s="28"/>
      <c r="R20" s="28"/>
      <c r="S20" s="28"/>
      <c r="T20" s="28"/>
      <c r="U20" s="31"/>
      <c r="V20" s="16"/>
      <c r="W20" s="16"/>
    </row>
    <row r="21" spans="1:23" x14ac:dyDescent="0.2">
      <c r="A21" s="1" t="s">
        <v>37</v>
      </c>
      <c r="B21" s="1">
        <f t="shared" si="1"/>
        <v>116</v>
      </c>
      <c r="C21" s="2">
        <f t="shared" si="2"/>
        <v>5.0129645635263613E-2</v>
      </c>
      <c r="D21" s="47"/>
      <c r="E21" s="33">
        <v>44</v>
      </c>
      <c r="F21" s="212">
        <v>68</v>
      </c>
      <c r="G21" s="34">
        <v>3</v>
      </c>
      <c r="H21" s="35">
        <v>1</v>
      </c>
      <c r="I21" s="29"/>
      <c r="J21" s="29"/>
      <c r="K21" s="29"/>
      <c r="L21" s="29"/>
      <c r="M21" s="28"/>
      <c r="N21" s="28"/>
      <c r="O21" s="28"/>
      <c r="P21" s="28"/>
      <c r="Q21" s="28"/>
      <c r="R21" s="28"/>
      <c r="S21" s="28"/>
      <c r="T21" s="28"/>
      <c r="U21" s="17">
        <v>1</v>
      </c>
    </row>
    <row r="22" spans="1:23" x14ac:dyDescent="0.2">
      <c r="A22" s="1" t="s">
        <v>42</v>
      </c>
      <c r="B22" s="1">
        <f t="shared" si="1"/>
        <v>12</v>
      </c>
      <c r="C22" s="2">
        <f t="shared" si="2"/>
        <v>5.1858254105445114E-3</v>
      </c>
      <c r="D22" s="48"/>
      <c r="E22" s="43">
        <v>4</v>
      </c>
      <c r="F22" s="36">
        <v>3</v>
      </c>
      <c r="G22" s="38">
        <v>3</v>
      </c>
      <c r="H22" s="29">
        <v>2</v>
      </c>
      <c r="I22" s="29"/>
      <c r="J22" s="29"/>
      <c r="K22" s="29"/>
      <c r="L22" s="29"/>
      <c r="M22" s="28"/>
      <c r="N22" s="28"/>
      <c r="O22" s="28"/>
      <c r="P22" s="28"/>
      <c r="Q22" s="28"/>
      <c r="R22" s="28"/>
      <c r="S22" s="28"/>
      <c r="T22" s="28"/>
      <c r="U22" s="17"/>
      <c r="V22" s="16"/>
      <c r="W22" s="16"/>
    </row>
    <row r="23" spans="1:23" x14ac:dyDescent="0.2">
      <c r="A23" s="1" t="s">
        <v>68</v>
      </c>
      <c r="B23" s="1">
        <f>SUM(E23:T23)</f>
        <v>11</v>
      </c>
      <c r="C23" s="2">
        <f>B23/B$27</f>
        <v>4.7536732929991353E-3</v>
      </c>
      <c r="D23" s="50"/>
      <c r="E23" s="30">
        <v>11</v>
      </c>
      <c r="F23" s="28"/>
      <c r="G23" s="28"/>
      <c r="H23" s="28"/>
      <c r="I23" s="29"/>
      <c r="J23" s="29"/>
      <c r="K23" s="29"/>
      <c r="L23" s="29"/>
      <c r="M23" s="29"/>
      <c r="N23" s="29"/>
      <c r="O23" s="28"/>
      <c r="P23" s="28"/>
      <c r="Q23" s="28"/>
      <c r="R23" s="28"/>
      <c r="S23" s="28"/>
      <c r="T23" s="28"/>
      <c r="U23" s="17"/>
      <c r="V23" s="16"/>
      <c r="W23" s="16"/>
    </row>
    <row r="24" spans="1:23" x14ac:dyDescent="0.2">
      <c r="A24" s="1" t="s">
        <v>60</v>
      </c>
      <c r="B24" s="1">
        <f t="shared" ref="B24" si="3">SUM(E24:T24)</f>
        <v>8</v>
      </c>
      <c r="C24" s="2">
        <f t="shared" ref="C24" si="4">B24/B$27</f>
        <v>3.4572169403630079E-3</v>
      </c>
      <c r="D24" s="49"/>
      <c r="E24" s="30">
        <v>8</v>
      </c>
      <c r="F24" s="29"/>
      <c r="G24" s="29"/>
      <c r="H24" s="29"/>
      <c r="I24" s="29"/>
      <c r="J24" s="29"/>
      <c r="K24" s="29"/>
      <c r="L24" s="29"/>
      <c r="M24" s="29"/>
      <c r="N24" s="29"/>
      <c r="O24" s="28"/>
      <c r="P24" s="28"/>
      <c r="Q24" s="28"/>
      <c r="R24" s="28"/>
      <c r="S24" s="28"/>
      <c r="T24" s="28"/>
      <c r="U24" s="17"/>
      <c r="V24" s="16"/>
      <c r="W24" s="16"/>
    </row>
    <row r="25" spans="1:23" x14ac:dyDescent="0.2">
      <c r="A25" s="1" t="s">
        <v>63</v>
      </c>
      <c r="B25" s="1">
        <f t="shared" si="1"/>
        <v>5</v>
      </c>
      <c r="C25" s="2">
        <f>B25/B$27</f>
        <v>2.16076058772688E-3</v>
      </c>
      <c r="D25" s="13"/>
      <c r="E25" s="29">
        <v>5</v>
      </c>
      <c r="F25" s="29"/>
      <c r="G25" s="28"/>
      <c r="H25" s="29"/>
      <c r="I25" s="29"/>
      <c r="J25" s="29"/>
      <c r="K25" s="29"/>
      <c r="L25" s="29"/>
      <c r="M25" s="29"/>
      <c r="N25" s="29"/>
      <c r="O25" s="28"/>
      <c r="P25" s="28"/>
      <c r="Q25" s="28"/>
      <c r="R25" s="28"/>
      <c r="S25" s="28"/>
      <c r="T25" s="28"/>
      <c r="U25" s="17"/>
      <c r="V25" s="16"/>
      <c r="W25" s="16"/>
    </row>
    <row r="26" spans="1:23" ht="13.5" thickBot="1" x14ac:dyDescent="0.25">
      <c r="A26" s="1" t="s">
        <v>38</v>
      </c>
      <c r="B26" s="1">
        <f t="shared" si="1"/>
        <v>5</v>
      </c>
      <c r="C26" s="2">
        <f>B26/B$27</f>
        <v>2.16076058772688E-3</v>
      </c>
      <c r="D26" s="51"/>
      <c r="E26" s="30">
        <v>0</v>
      </c>
      <c r="F26" s="29">
        <v>1</v>
      </c>
      <c r="G26" s="29">
        <v>4</v>
      </c>
      <c r="H26" s="29"/>
      <c r="I26" s="29"/>
      <c r="J26" s="29"/>
      <c r="K26" s="29"/>
      <c r="L26" s="29"/>
      <c r="M26" s="29"/>
      <c r="N26" s="29"/>
      <c r="O26" s="28"/>
      <c r="P26" s="28"/>
      <c r="Q26" s="28"/>
      <c r="R26" s="28"/>
      <c r="S26" s="28"/>
      <c r="T26" s="28"/>
      <c r="U26" s="17"/>
      <c r="V26" s="16"/>
      <c r="W26" s="16"/>
    </row>
    <row r="27" spans="1:23" x14ac:dyDescent="0.2">
      <c r="B27" s="3">
        <f>SUM(B18:B26)</f>
        <v>2314</v>
      </c>
      <c r="C27" s="2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6"/>
      <c r="U27" s="16"/>
      <c r="V27" s="16"/>
      <c r="W27" s="16"/>
    </row>
  </sheetData>
  <dataConsolidate/>
  <mergeCells count="9">
    <mergeCell ref="A14:B14"/>
    <mergeCell ref="F9:H11"/>
    <mergeCell ref="F2:P6"/>
    <mergeCell ref="U16:W16"/>
    <mergeCell ref="F8:H8"/>
    <mergeCell ref="I8:L8"/>
    <mergeCell ref="I9:L9"/>
    <mergeCell ref="I10:L10"/>
    <mergeCell ref="I11:L11"/>
  </mergeCells>
  <phoneticPr fontId="2" type="noConversion"/>
  <conditionalFormatting sqref="C2:C11">
    <cfRule type="dataBar" priority="1">
      <dataBar>
        <cfvo type="min"/>
        <cfvo type="num" val="1"/>
        <color theme="3" tint="0.79998168889431442"/>
      </dataBar>
      <extLst>
        <ext xmlns:x14="http://schemas.microsoft.com/office/spreadsheetml/2009/9/main" uri="{B025F937-C7B1-47D3-B67F-A62EFF666E3E}">
          <x14:id>{4C02555B-CD96-4584-A339-0EB3109196EF}</x14:id>
        </ext>
      </extLst>
    </cfRule>
  </conditionalFormatting>
  <conditionalFormatting sqref="C18:C26">
    <cfRule type="dataBar" priority="2">
      <dataBar>
        <cfvo type="min"/>
        <cfvo type="num" val="1"/>
        <color theme="3" tint="0.79998168889431442"/>
      </dataBar>
      <extLst>
        <ext xmlns:x14="http://schemas.microsoft.com/office/spreadsheetml/2009/9/main" uri="{B025F937-C7B1-47D3-B67F-A62EFF666E3E}">
          <x14:id>{06A68AE2-8D13-47EF-BC2A-62863F4C0BA0}</x14:id>
        </ext>
      </extLst>
    </cfRule>
  </conditionalFormatting>
  <hyperlinks>
    <hyperlink ref="I8" r:id="rId1" xr:uid="{00000000-0004-0000-0000-000000000000}"/>
    <hyperlink ref="I9" r:id="rId2" xr:uid="{00000000-0004-0000-0000-000001000000}"/>
    <hyperlink ref="I10" r:id="rId3" xr:uid="{00000000-0004-0000-0000-000002000000}"/>
    <hyperlink ref="I11" r:id="rId4" xr:uid="{00000000-0004-0000-0000-000003000000}"/>
  </hyperlinks>
  <pageMargins left="0.75" right="0.75" top="1" bottom="1" header="0.5" footer="0.5"/>
  <pageSetup paperSize="9" orientation="portrait" r:id="rId5"/>
  <headerFooter alignWithMargins="0"/>
  <ignoredErrors>
    <ignoredError sqref="B19" formulaRange="1"/>
    <ignoredError sqref="B18 B20:B21" formulaRange="1" emptyCellReference="1"/>
    <ignoredError sqref="B22 B25:B26" emptyCellReference="1"/>
  </ignoredErrors>
  <drawing r:id="rId6"/>
  <legacyDrawing r:id="rId7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4C02555B-CD96-4584-A339-0EB3109196EF}">
            <x14:dataBar minLength="0" maxLength="100" gradient="0">
              <x14:cfvo type="autoMin"/>
              <x14:cfvo type="num">
                <xm:f>1</xm:f>
              </x14:cfvo>
              <x14:negativeFillColor rgb="FFFF0000"/>
              <x14:axisColor rgb="FF000000"/>
            </x14:dataBar>
          </x14:cfRule>
          <xm:sqref>C2:C11</xm:sqref>
        </x14:conditionalFormatting>
        <x14:conditionalFormatting xmlns:xm="http://schemas.microsoft.com/office/excel/2006/main">
          <x14:cfRule type="dataBar" id="{06A68AE2-8D13-47EF-BC2A-62863F4C0BA0}">
            <x14:dataBar minLength="0" maxLength="100" gradient="0">
              <x14:cfvo type="autoMin"/>
              <x14:cfvo type="num">
                <xm:f>1</xm:f>
              </x14:cfvo>
              <x14:negativeFillColor rgb="FFFF0000"/>
              <x14:axisColor rgb="FF000000"/>
            </x14:dataBar>
          </x14:cfRule>
          <xm:sqref>C18:C26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A1:J74"/>
  <sheetViews>
    <sheetView workbookViewId="0">
      <selection sqref="A1:A2"/>
    </sheetView>
  </sheetViews>
  <sheetFormatPr defaultRowHeight="11.25" x14ac:dyDescent="0.2"/>
  <cols>
    <col min="1" max="1" width="13.7109375" style="53" customWidth="1"/>
    <col min="2" max="5" width="13.7109375" style="81" customWidth="1"/>
    <col min="6" max="6" width="7.28515625" style="81" customWidth="1"/>
    <col min="7" max="7" width="13.7109375" style="81" customWidth="1"/>
    <col min="8" max="8" width="7.28515625" style="81" customWidth="1"/>
    <col min="9" max="10" width="13.7109375" style="81" customWidth="1"/>
    <col min="11" max="16384" width="9.140625" style="53"/>
  </cols>
  <sheetData>
    <row r="1" spans="1:10" x14ac:dyDescent="0.2">
      <c r="A1" s="269" t="s">
        <v>92</v>
      </c>
      <c r="B1" s="223" t="s">
        <v>94</v>
      </c>
      <c r="C1" s="223" t="s">
        <v>95</v>
      </c>
      <c r="D1" s="223" t="s">
        <v>93</v>
      </c>
      <c r="E1" s="223" t="s">
        <v>96</v>
      </c>
      <c r="F1" s="223" t="s">
        <v>303</v>
      </c>
      <c r="G1" s="223" t="s">
        <v>114</v>
      </c>
      <c r="H1" s="223" t="s">
        <v>303</v>
      </c>
      <c r="I1" s="223" t="s">
        <v>112</v>
      </c>
      <c r="J1" s="223" t="s">
        <v>113</v>
      </c>
    </row>
    <row r="2" spans="1:10" x14ac:dyDescent="0.2">
      <c r="A2" s="270"/>
      <c r="B2" s="226">
        <f>COUNTA(B$3:B$1000)</f>
        <v>1</v>
      </c>
      <c r="C2" s="226">
        <f>COUNTA(C$3:C$1000)</f>
        <v>3</v>
      </c>
      <c r="D2" s="226">
        <f>COUNTA(D$3:D$1000)</f>
        <v>10</v>
      </c>
      <c r="E2" s="226">
        <f>COUNTA(E$3:E$1000)</f>
        <v>23</v>
      </c>
      <c r="F2" s="226"/>
      <c r="G2" s="226">
        <f>COUNTA(G$3:G$1000)</f>
        <v>53</v>
      </c>
      <c r="H2" s="226"/>
      <c r="I2" s="226">
        <f>COUNTA(I$3:I$1000)</f>
        <v>26</v>
      </c>
      <c r="J2" s="226">
        <f>COUNTA(J$3:J$1000)</f>
        <v>38</v>
      </c>
    </row>
    <row r="3" spans="1:10" x14ac:dyDescent="0.2">
      <c r="A3" s="53" t="s">
        <v>97</v>
      </c>
      <c r="B3" s="206" t="s">
        <v>128</v>
      </c>
      <c r="C3" s="207" t="s">
        <v>128</v>
      </c>
      <c r="D3" s="78" t="s">
        <v>156</v>
      </c>
      <c r="E3" s="79" t="s">
        <v>167</v>
      </c>
      <c r="F3" s="79">
        <f t="shared" ref="F3:F4" ca="1" si="0">TODAY()-DATE(RIGHT(E3, 4),MID(E3,4,2),LEFT(E3,2))</f>
        <v>6060</v>
      </c>
      <c r="G3" s="80" t="s">
        <v>209</v>
      </c>
      <c r="H3" s="80">
        <f t="shared" ref="H3:H10" ca="1" si="1">TODAY()-DATE(RIGHT(G3, 4), MID(G3,4,2),LEFT(G3,2))</f>
        <v>6940</v>
      </c>
      <c r="I3" s="80" t="s">
        <v>186</v>
      </c>
      <c r="J3" s="80" t="s">
        <v>209</v>
      </c>
    </row>
    <row r="4" spans="1:10" x14ac:dyDescent="0.2">
      <c r="A4" s="53" t="s">
        <v>124</v>
      </c>
      <c r="D4" s="82"/>
      <c r="E4" s="79" t="s">
        <v>167</v>
      </c>
      <c r="F4" s="79">
        <f t="shared" ca="1" si="0"/>
        <v>6060</v>
      </c>
      <c r="G4" s="80" t="s">
        <v>187</v>
      </c>
      <c r="H4" s="80">
        <f t="shared" ca="1" si="1"/>
        <v>6823</v>
      </c>
      <c r="I4" s="80" t="s">
        <v>187</v>
      </c>
    </row>
    <row r="5" spans="1:10" x14ac:dyDescent="0.2">
      <c r="A5" s="53" t="s">
        <v>122</v>
      </c>
      <c r="D5" s="82"/>
      <c r="E5" s="79" t="s">
        <v>167</v>
      </c>
      <c r="F5" s="79">
        <f ca="1">TODAY()-DATE(RIGHT(E5, 4),MID(E5,4,2),LEFT(E5,2))</f>
        <v>6060</v>
      </c>
      <c r="G5" s="80" t="s">
        <v>188</v>
      </c>
      <c r="H5" s="80">
        <f t="shared" ca="1" si="1"/>
        <v>6776</v>
      </c>
      <c r="I5" s="80" t="s">
        <v>188</v>
      </c>
    </row>
    <row r="6" spans="1:10" x14ac:dyDescent="0.2">
      <c r="A6" s="53" t="s">
        <v>120</v>
      </c>
      <c r="D6" s="82"/>
      <c r="E6" s="79" t="s">
        <v>167</v>
      </c>
      <c r="F6" s="79">
        <f t="shared" ref="F6:F25" ca="1" si="2">TODAY()-DATE(RIGHT(E6, 4),MID(E6,4,2),LEFT(E6,2))</f>
        <v>6060</v>
      </c>
      <c r="G6" s="80" t="s">
        <v>212</v>
      </c>
      <c r="H6" s="80">
        <f t="shared" ca="1" si="1"/>
        <v>6609</v>
      </c>
      <c r="I6" s="80" t="s">
        <v>190</v>
      </c>
      <c r="J6" s="80" t="s">
        <v>212</v>
      </c>
    </row>
    <row r="7" spans="1:10" x14ac:dyDescent="0.2">
      <c r="A7" s="53" t="s">
        <v>119</v>
      </c>
      <c r="D7" s="82"/>
      <c r="E7" s="79" t="s">
        <v>167</v>
      </c>
      <c r="F7" s="79">
        <f t="shared" ca="1" si="2"/>
        <v>6060</v>
      </c>
      <c r="G7" s="80" t="s">
        <v>191</v>
      </c>
      <c r="H7" s="80">
        <f t="shared" ca="1" si="1"/>
        <v>6475</v>
      </c>
      <c r="I7" s="80" t="s">
        <v>191</v>
      </c>
      <c r="J7" s="80" t="s">
        <v>213</v>
      </c>
    </row>
    <row r="8" spans="1:10" x14ac:dyDescent="0.2">
      <c r="A8" s="53" t="s">
        <v>103</v>
      </c>
      <c r="C8" s="207" t="s">
        <v>128</v>
      </c>
      <c r="D8" s="78" t="s">
        <v>157</v>
      </c>
      <c r="E8" s="79" t="s">
        <v>167</v>
      </c>
      <c r="F8" s="79">
        <f t="shared" ca="1" si="2"/>
        <v>6060</v>
      </c>
      <c r="G8" s="227" t="s">
        <v>192</v>
      </c>
      <c r="H8" s="80">
        <f t="shared" ca="1" si="1"/>
        <v>6439</v>
      </c>
      <c r="I8" s="80" t="s">
        <v>192</v>
      </c>
      <c r="J8" s="80" t="s">
        <v>214</v>
      </c>
    </row>
    <row r="9" spans="1:10" x14ac:dyDescent="0.2">
      <c r="A9" s="53" t="s">
        <v>99</v>
      </c>
      <c r="D9" s="78" t="s">
        <v>158</v>
      </c>
      <c r="E9" s="79" t="s">
        <v>166</v>
      </c>
      <c r="F9" s="79">
        <f t="shared" ca="1" si="2"/>
        <v>5840</v>
      </c>
      <c r="G9" s="227" t="s">
        <v>313</v>
      </c>
      <c r="H9" s="80">
        <f t="shared" ca="1" si="1"/>
        <v>6256</v>
      </c>
      <c r="I9" s="80" t="s">
        <v>195</v>
      </c>
      <c r="J9" s="80" t="s">
        <v>216</v>
      </c>
    </row>
    <row r="10" spans="1:10" x14ac:dyDescent="0.2">
      <c r="A10" s="53" t="s">
        <v>115</v>
      </c>
      <c r="D10" s="82"/>
      <c r="E10" s="79" t="s">
        <v>181</v>
      </c>
      <c r="F10" s="79">
        <f t="shared" ca="1" si="2"/>
        <v>5794</v>
      </c>
      <c r="G10" s="80" t="s">
        <v>219</v>
      </c>
      <c r="H10" s="80">
        <f t="shared" ca="1" si="1"/>
        <v>6152</v>
      </c>
      <c r="J10" s="80" t="s">
        <v>219</v>
      </c>
    </row>
    <row r="11" spans="1:10" x14ac:dyDescent="0.2">
      <c r="A11" s="53" t="s">
        <v>98</v>
      </c>
      <c r="C11" s="207" t="s">
        <v>128</v>
      </c>
      <c r="D11" s="78" t="s">
        <v>159</v>
      </c>
      <c r="E11" s="79" t="s">
        <v>165</v>
      </c>
      <c r="F11" s="79">
        <f t="shared" ca="1" si="2"/>
        <v>5731</v>
      </c>
      <c r="G11" s="80" t="s">
        <v>196</v>
      </c>
      <c r="H11" s="80">
        <f t="shared" ref="H11:H55" ca="1" si="3">TODAY()-DATE(RIGHT(G11, 4), MID(G11,4,2),LEFT(G11,2))</f>
        <v>6217</v>
      </c>
      <c r="I11" s="80" t="s">
        <v>196</v>
      </c>
      <c r="J11" s="80" t="s">
        <v>218</v>
      </c>
    </row>
    <row r="12" spans="1:10" x14ac:dyDescent="0.2">
      <c r="A12" s="53" t="s">
        <v>101</v>
      </c>
      <c r="D12" s="78" t="s">
        <v>160</v>
      </c>
      <c r="E12" s="79" t="s">
        <v>180</v>
      </c>
      <c r="F12" s="79">
        <f t="shared" ca="1" si="2"/>
        <v>5554</v>
      </c>
      <c r="G12" s="227" t="s">
        <v>320</v>
      </c>
      <c r="H12" s="80">
        <f t="shared" ca="1" si="3"/>
        <v>6073</v>
      </c>
      <c r="I12" s="80" t="s">
        <v>206</v>
      </c>
      <c r="J12" s="80" t="s">
        <v>220</v>
      </c>
    </row>
    <row r="13" spans="1:10" x14ac:dyDescent="0.2">
      <c r="A13" s="53" t="s">
        <v>117</v>
      </c>
      <c r="D13" s="83"/>
      <c r="E13" s="79" t="s">
        <v>178</v>
      </c>
      <c r="F13" s="79">
        <f t="shared" ca="1" si="2"/>
        <v>5520</v>
      </c>
      <c r="G13" s="227" t="s">
        <v>326</v>
      </c>
      <c r="H13" s="80">
        <f t="shared" ca="1" si="3"/>
        <v>5951</v>
      </c>
      <c r="J13" s="80" t="s">
        <v>222</v>
      </c>
    </row>
    <row r="14" spans="1:10" x14ac:dyDescent="0.2">
      <c r="A14" s="53" t="s">
        <v>100</v>
      </c>
      <c r="D14" s="78" t="s">
        <v>161</v>
      </c>
      <c r="E14" s="79" t="s">
        <v>179</v>
      </c>
      <c r="F14" s="79">
        <f t="shared" ca="1" si="2"/>
        <v>5342</v>
      </c>
      <c r="G14" s="227" t="s">
        <v>321</v>
      </c>
      <c r="H14" s="80">
        <f t="shared" ca="1" si="3"/>
        <v>6012</v>
      </c>
      <c r="I14" s="80" t="s">
        <v>204</v>
      </c>
      <c r="J14" s="80" t="s">
        <v>221</v>
      </c>
    </row>
    <row r="15" spans="1:10" x14ac:dyDescent="0.2">
      <c r="A15" s="53" t="s">
        <v>102</v>
      </c>
      <c r="D15" s="78" t="s">
        <v>163</v>
      </c>
      <c r="E15" s="79" t="s">
        <v>176</v>
      </c>
      <c r="F15" s="79">
        <f t="shared" ca="1" si="2"/>
        <v>4396</v>
      </c>
      <c r="G15" s="227" t="s">
        <v>319</v>
      </c>
      <c r="H15" s="80">
        <f t="shared" ca="1" si="3"/>
        <v>4795</v>
      </c>
      <c r="I15" s="80" t="s">
        <v>199</v>
      </c>
      <c r="J15" s="80" t="s">
        <v>226</v>
      </c>
    </row>
    <row r="16" spans="1:10" x14ac:dyDescent="0.2">
      <c r="A16" s="53" t="s">
        <v>126</v>
      </c>
      <c r="D16" s="82"/>
      <c r="E16" s="79" t="s">
        <v>168</v>
      </c>
      <c r="F16" s="79">
        <f t="shared" ca="1" si="2"/>
        <v>4049</v>
      </c>
      <c r="G16" s="80" t="s">
        <v>211</v>
      </c>
      <c r="H16" s="80">
        <f t="shared" ca="1" si="3"/>
        <v>6257</v>
      </c>
      <c r="I16" s="80" t="s">
        <v>189</v>
      </c>
      <c r="J16" s="80" t="s">
        <v>211</v>
      </c>
    </row>
    <row r="17" spans="1:10" x14ac:dyDescent="0.2">
      <c r="A17" s="53" t="s">
        <v>104</v>
      </c>
      <c r="D17" s="78" t="s">
        <v>164</v>
      </c>
      <c r="E17" s="79" t="s">
        <v>175</v>
      </c>
      <c r="F17" s="79">
        <f t="shared" ca="1" si="2"/>
        <v>3755</v>
      </c>
      <c r="G17" s="80" t="s">
        <v>198</v>
      </c>
      <c r="H17" s="80">
        <f t="shared" ca="1" si="3"/>
        <v>4665</v>
      </c>
      <c r="I17" s="80" t="s">
        <v>198</v>
      </c>
    </row>
    <row r="18" spans="1:10" x14ac:dyDescent="0.2">
      <c r="A18" s="53" t="s">
        <v>118</v>
      </c>
      <c r="E18" s="79" t="s">
        <v>173</v>
      </c>
      <c r="F18" s="79">
        <f t="shared" ca="1" si="2"/>
        <v>3300</v>
      </c>
      <c r="G18" s="227" t="s">
        <v>323</v>
      </c>
      <c r="H18" s="80">
        <f t="shared" ca="1" si="3"/>
        <v>3852</v>
      </c>
      <c r="J18" s="80" t="s">
        <v>228</v>
      </c>
    </row>
    <row r="19" spans="1:10" x14ac:dyDescent="0.2">
      <c r="A19" s="53" t="s">
        <v>121</v>
      </c>
      <c r="D19" s="82"/>
      <c r="E19" s="79" t="s">
        <v>172</v>
      </c>
      <c r="F19" s="79">
        <f t="shared" ca="1" si="2"/>
        <v>3271</v>
      </c>
      <c r="G19" s="227" t="s">
        <v>322</v>
      </c>
      <c r="H19" s="80">
        <f t="shared" ca="1" si="3"/>
        <v>3790</v>
      </c>
      <c r="J19" s="80" t="s">
        <v>229</v>
      </c>
    </row>
    <row r="20" spans="1:10" x14ac:dyDescent="0.2">
      <c r="A20" s="53" t="s">
        <v>125</v>
      </c>
      <c r="E20" s="79" t="s">
        <v>170</v>
      </c>
      <c r="F20" s="79">
        <f t="shared" ca="1" si="2"/>
        <v>3024</v>
      </c>
      <c r="G20" s="80" t="s">
        <v>231</v>
      </c>
      <c r="H20" s="80">
        <f t="shared" ca="1" si="3"/>
        <v>3472</v>
      </c>
      <c r="J20" s="80" t="s">
        <v>231</v>
      </c>
    </row>
    <row r="21" spans="1:10" x14ac:dyDescent="0.2">
      <c r="A21" s="53" t="s">
        <v>105</v>
      </c>
      <c r="D21" s="78" t="s">
        <v>162</v>
      </c>
      <c r="E21" s="79" t="s">
        <v>177</v>
      </c>
      <c r="F21" s="79">
        <f t="shared" ca="1" si="2"/>
        <v>2488</v>
      </c>
      <c r="G21" s="80" t="s">
        <v>201</v>
      </c>
      <c r="H21" s="80">
        <f t="shared" ca="1" si="3"/>
        <v>5651</v>
      </c>
      <c r="I21" s="80" t="s">
        <v>201</v>
      </c>
      <c r="J21" s="80" t="s">
        <v>225</v>
      </c>
    </row>
    <row r="22" spans="1:10" x14ac:dyDescent="0.2">
      <c r="A22" s="53" t="s">
        <v>127</v>
      </c>
      <c r="D22" s="82"/>
      <c r="E22" s="79" t="s">
        <v>171</v>
      </c>
      <c r="F22" s="79">
        <f t="shared" ca="1" si="2"/>
        <v>2439</v>
      </c>
      <c r="G22" s="80" t="s">
        <v>230</v>
      </c>
      <c r="H22" s="80">
        <f t="shared" ca="1" si="3"/>
        <v>3608</v>
      </c>
      <c r="J22" s="80" t="s">
        <v>230</v>
      </c>
    </row>
    <row r="23" spans="1:10" x14ac:dyDescent="0.2">
      <c r="A23" s="53" t="s">
        <v>123</v>
      </c>
      <c r="E23" s="79" t="s">
        <v>174</v>
      </c>
      <c r="F23" s="79">
        <f t="shared" ca="1" si="2"/>
        <v>2278</v>
      </c>
      <c r="G23" s="227" t="s">
        <v>316</v>
      </c>
      <c r="H23" s="80">
        <f t="shared" ca="1" si="3"/>
        <v>4002</v>
      </c>
      <c r="J23" s="80" t="s">
        <v>227</v>
      </c>
    </row>
    <row r="24" spans="1:10" x14ac:dyDescent="0.2">
      <c r="A24" s="53" t="s">
        <v>116</v>
      </c>
      <c r="E24" s="79" t="s">
        <v>169</v>
      </c>
      <c r="F24" s="79">
        <f t="shared" ca="1" si="2"/>
        <v>2116</v>
      </c>
      <c r="G24" s="227" t="s">
        <v>324</v>
      </c>
      <c r="H24" s="80">
        <f t="shared" ca="1" si="3"/>
        <v>2756</v>
      </c>
      <c r="J24" s="80" t="s">
        <v>232</v>
      </c>
    </row>
    <row r="25" spans="1:10" x14ac:dyDescent="0.2">
      <c r="A25" s="53" t="s">
        <v>152</v>
      </c>
      <c r="E25" s="79" t="s">
        <v>309</v>
      </c>
      <c r="F25" s="79">
        <f t="shared" ca="1" si="2"/>
        <v>167</v>
      </c>
      <c r="G25" s="227" t="s">
        <v>318</v>
      </c>
      <c r="H25" s="80">
        <f t="shared" ca="1" si="3"/>
        <v>1445</v>
      </c>
      <c r="J25" s="80" t="s">
        <v>237</v>
      </c>
    </row>
    <row r="26" spans="1:10" x14ac:dyDescent="0.2">
      <c r="A26" s="53" t="s">
        <v>277</v>
      </c>
      <c r="D26" s="78" t="s">
        <v>311</v>
      </c>
      <c r="G26" s="80" t="s">
        <v>302</v>
      </c>
      <c r="H26" s="80">
        <f t="shared" ca="1" si="3"/>
        <v>549</v>
      </c>
      <c r="J26" s="80" t="s">
        <v>302</v>
      </c>
    </row>
    <row r="27" spans="1:10" x14ac:dyDescent="0.2">
      <c r="A27" s="53" t="s">
        <v>133</v>
      </c>
      <c r="G27" s="80" t="s">
        <v>185</v>
      </c>
      <c r="H27" s="80">
        <f t="shared" ca="1" si="3"/>
        <v>7077</v>
      </c>
      <c r="I27" s="80" t="s">
        <v>185</v>
      </c>
    </row>
    <row r="28" spans="1:10" x14ac:dyDescent="0.2">
      <c r="A28" s="53" t="s">
        <v>129</v>
      </c>
      <c r="D28" s="82"/>
      <c r="G28" s="80" t="s">
        <v>183</v>
      </c>
      <c r="H28" s="80">
        <f t="shared" ca="1" si="3"/>
        <v>6902</v>
      </c>
      <c r="I28" s="80" t="s">
        <v>183</v>
      </c>
    </row>
    <row r="29" spans="1:10" x14ac:dyDescent="0.2">
      <c r="A29" s="53" t="s">
        <v>137</v>
      </c>
      <c r="G29" s="80" t="s">
        <v>210</v>
      </c>
      <c r="H29" s="80">
        <f t="shared" ca="1" si="3"/>
        <v>6885</v>
      </c>
      <c r="J29" s="80" t="s">
        <v>210</v>
      </c>
    </row>
    <row r="30" spans="1:10" x14ac:dyDescent="0.2">
      <c r="A30" s="53" t="s">
        <v>148</v>
      </c>
      <c r="D30" s="82"/>
      <c r="G30" s="80" t="s">
        <v>182</v>
      </c>
      <c r="H30" s="80">
        <f t="shared" ca="1" si="3"/>
        <v>6840</v>
      </c>
      <c r="I30" s="80" t="s">
        <v>182</v>
      </c>
    </row>
    <row r="31" spans="1:10" x14ac:dyDescent="0.2">
      <c r="A31" s="53" t="s">
        <v>145</v>
      </c>
      <c r="D31" s="82"/>
      <c r="G31" s="80" t="s">
        <v>184</v>
      </c>
      <c r="H31" s="80">
        <f t="shared" ca="1" si="3"/>
        <v>6573</v>
      </c>
      <c r="I31" s="80" t="s">
        <v>184</v>
      </c>
    </row>
    <row r="32" spans="1:10" x14ac:dyDescent="0.2">
      <c r="A32" s="53" t="s">
        <v>151</v>
      </c>
      <c r="D32" s="83"/>
      <c r="G32" s="80" t="s">
        <v>193</v>
      </c>
      <c r="H32" s="80">
        <f t="shared" ca="1" si="3"/>
        <v>6422</v>
      </c>
      <c r="I32" s="80" t="s">
        <v>193</v>
      </c>
    </row>
    <row r="33" spans="1:10" x14ac:dyDescent="0.2">
      <c r="A33" s="53" t="s">
        <v>147</v>
      </c>
      <c r="D33" s="83"/>
      <c r="G33" s="80" t="s">
        <v>194</v>
      </c>
      <c r="H33" s="80">
        <f t="shared" ca="1" si="3"/>
        <v>6295</v>
      </c>
      <c r="I33" s="80" t="s">
        <v>194</v>
      </c>
    </row>
    <row r="34" spans="1:10" x14ac:dyDescent="0.2">
      <c r="A34" s="53" t="s">
        <v>149</v>
      </c>
      <c r="G34" s="227" t="s">
        <v>327</v>
      </c>
      <c r="H34" s="80">
        <f t="shared" ca="1" si="3"/>
        <v>6286</v>
      </c>
      <c r="J34" s="80" t="s">
        <v>215</v>
      </c>
    </row>
    <row r="35" spans="1:10" x14ac:dyDescent="0.2">
      <c r="A35" s="53" t="s">
        <v>130</v>
      </c>
      <c r="G35" s="80" t="s">
        <v>217</v>
      </c>
      <c r="H35" s="80">
        <f t="shared" ca="1" si="3"/>
        <v>6228</v>
      </c>
      <c r="J35" s="80" t="s">
        <v>217</v>
      </c>
    </row>
    <row r="36" spans="1:10" x14ac:dyDescent="0.2">
      <c r="A36" s="53" t="s">
        <v>141</v>
      </c>
      <c r="D36" s="83"/>
      <c r="G36" s="80" t="s">
        <v>207</v>
      </c>
      <c r="H36" s="80">
        <f t="shared" ca="1" si="3"/>
        <v>6215</v>
      </c>
      <c r="I36" s="80" t="s">
        <v>207</v>
      </c>
    </row>
    <row r="37" spans="1:10" x14ac:dyDescent="0.2">
      <c r="A37" s="53" t="s">
        <v>139</v>
      </c>
      <c r="D37" s="82"/>
      <c r="G37" s="80" t="s">
        <v>205</v>
      </c>
      <c r="H37" s="80">
        <f t="shared" ca="1" si="3"/>
        <v>6045</v>
      </c>
      <c r="I37" s="80" t="s">
        <v>205</v>
      </c>
    </row>
    <row r="38" spans="1:10" x14ac:dyDescent="0.2">
      <c r="A38" s="53" t="s">
        <v>150</v>
      </c>
      <c r="G38" s="227" t="s">
        <v>326</v>
      </c>
      <c r="H38" s="80">
        <f t="shared" ca="1" si="3"/>
        <v>5951</v>
      </c>
      <c r="J38" s="80" t="s">
        <v>222</v>
      </c>
    </row>
    <row r="39" spans="1:10" x14ac:dyDescent="0.2">
      <c r="A39" s="53" t="s">
        <v>136</v>
      </c>
      <c r="D39" s="82"/>
      <c r="G39" s="80" t="s">
        <v>203</v>
      </c>
      <c r="H39" s="80">
        <f t="shared" ca="1" si="3"/>
        <v>5882</v>
      </c>
      <c r="I39" s="80" t="s">
        <v>203</v>
      </c>
    </row>
    <row r="40" spans="1:10" x14ac:dyDescent="0.2">
      <c r="A40" s="53" t="s">
        <v>131</v>
      </c>
      <c r="D40" s="82"/>
      <c r="G40" s="80" t="s">
        <v>208</v>
      </c>
      <c r="H40" s="80">
        <f t="shared" ca="1" si="3"/>
        <v>5867</v>
      </c>
      <c r="J40" s="80" t="s">
        <v>208</v>
      </c>
    </row>
    <row r="41" spans="1:10" x14ac:dyDescent="0.2">
      <c r="A41" s="53" t="s">
        <v>153</v>
      </c>
      <c r="G41" s="227" t="s">
        <v>317</v>
      </c>
      <c r="H41" s="80">
        <f t="shared" ca="1" si="3"/>
        <v>5859</v>
      </c>
      <c r="J41" s="80" t="s">
        <v>223</v>
      </c>
    </row>
    <row r="42" spans="1:10" x14ac:dyDescent="0.2">
      <c r="A42" s="53" t="s">
        <v>135</v>
      </c>
      <c r="D42" s="82"/>
      <c r="G42" s="80" t="s">
        <v>202</v>
      </c>
      <c r="H42" s="80">
        <f t="shared" ca="1" si="3"/>
        <v>5719</v>
      </c>
      <c r="I42" s="80" t="s">
        <v>202</v>
      </c>
    </row>
    <row r="43" spans="1:10" x14ac:dyDescent="0.2">
      <c r="A43" s="53" t="s">
        <v>138</v>
      </c>
      <c r="D43" s="82"/>
      <c r="G43" s="227" t="s">
        <v>325</v>
      </c>
      <c r="H43" s="80">
        <f t="shared" ca="1" si="3"/>
        <v>5647</v>
      </c>
      <c r="J43" s="80" t="s">
        <v>224</v>
      </c>
    </row>
    <row r="44" spans="1:10" x14ac:dyDescent="0.2">
      <c r="A44" s="53" t="s">
        <v>143</v>
      </c>
      <c r="D44" s="83"/>
      <c r="G44" s="80" t="s">
        <v>200</v>
      </c>
      <c r="H44" s="80">
        <f t="shared" ca="1" si="3"/>
        <v>4934</v>
      </c>
      <c r="I44" s="80" t="s">
        <v>200</v>
      </c>
    </row>
    <row r="45" spans="1:10" x14ac:dyDescent="0.2">
      <c r="A45" s="53" t="s">
        <v>134</v>
      </c>
      <c r="G45" s="227" t="s">
        <v>316</v>
      </c>
      <c r="H45" s="80">
        <f t="shared" ca="1" si="3"/>
        <v>4002</v>
      </c>
      <c r="J45" s="80" t="s">
        <v>227</v>
      </c>
    </row>
    <row r="46" spans="1:10" x14ac:dyDescent="0.2">
      <c r="A46" s="53" t="s">
        <v>132</v>
      </c>
      <c r="G46" s="80" t="s">
        <v>197</v>
      </c>
      <c r="H46" s="80">
        <f t="shared" ca="1" si="3"/>
        <v>3672</v>
      </c>
      <c r="I46" s="80" t="s">
        <v>197</v>
      </c>
    </row>
    <row r="47" spans="1:10" x14ac:dyDescent="0.2">
      <c r="A47" s="53" t="s">
        <v>140</v>
      </c>
      <c r="G47" s="80" t="s">
        <v>233</v>
      </c>
      <c r="H47" s="80">
        <f t="shared" ca="1" si="3"/>
        <v>2138</v>
      </c>
      <c r="J47" s="80" t="s">
        <v>233</v>
      </c>
    </row>
    <row r="48" spans="1:10" x14ac:dyDescent="0.2">
      <c r="A48" s="53" t="s">
        <v>146</v>
      </c>
      <c r="G48" s="227" t="s">
        <v>315</v>
      </c>
      <c r="H48" s="80">
        <f t="shared" ca="1" si="3"/>
        <v>1751</v>
      </c>
      <c r="J48" s="80" t="s">
        <v>234</v>
      </c>
    </row>
    <row r="49" spans="1:10" x14ac:dyDescent="0.2">
      <c r="A49" s="53" t="s">
        <v>142</v>
      </c>
      <c r="G49" s="80" t="s">
        <v>235</v>
      </c>
      <c r="H49" s="80">
        <f t="shared" ca="1" si="3"/>
        <v>1683</v>
      </c>
      <c r="J49" s="80" t="s">
        <v>235</v>
      </c>
    </row>
    <row r="50" spans="1:10" x14ac:dyDescent="0.2">
      <c r="A50" s="53" t="s">
        <v>144</v>
      </c>
      <c r="G50" s="227" t="s">
        <v>314</v>
      </c>
      <c r="H50" s="80">
        <f t="shared" ca="1" si="3"/>
        <v>1476</v>
      </c>
      <c r="J50" s="80" t="s">
        <v>236</v>
      </c>
    </row>
    <row r="51" spans="1:10" x14ac:dyDescent="0.2">
      <c r="A51" s="53" t="s">
        <v>266</v>
      </c>
      <c r="G51" s="80" t="s">
        <v>265</v>
      </c>
      <c r="H51" s="80">
        <f t="shared" ca="1" si="3"/>
        <v>1312</v>
      </c>
      <c r="J51" s="80" t="s">
        <v>265</v>
      </c>
    </row>
    <row r="52" spans="1:10" x14ac:dyDescent="0.2">
      <c r="A52" s="53" t="s">
        <v>278</v>
      </c>
      <c r="G52" s="80" t="s">
        <v>293</v>
      </c>
      <c r="H52" s="80">
        <f t="shared" ca="1" si="3"/>
        <v>850</v>
      </c>
      <c r="J52" s="80" t="s">
        <v>293</v>
      </c>
    </row>
    <row r="53" spans="1:10" x14ac:dyDescent="0.2">
      <c r="A53" s="53" t="s">
        <v>295</v>
      </c>
      <c r="G53" s="80" t="s">
        <v>296</v>
      </c>
      <c r="H53" s="80">
        <f t="shared" ca="1" si="3"/>
        <v>759</v>
      </c>
      <c r="J53" s="80" t="s">
        <v>296</v>
      </c>
    </row>
    <row r="54" spans="1:10" x14ac:dyDescent="0.2">
      <c r="A54" s="53" t="s">
        <v>301</v>
      </c>
      <c r="G54" s="80" t="s">
        <v>306</v>
      </c>
      <c r="H54" s="80">
        <f t="shared" ca="1" si="3"/>
        <v>283</v>
      </c>
      <c r="J54" s="80" t="s">
        <v>306</v>
      </c>
    </row>
    <row r="55" spans="1:10" x14ac:dyDescent="0.2">
      <c r="A55" s="53" t="s">
        <v>253</v>
      </c>
      <c r="D55" s="83"/>
      <c r="G55" s="80" t="s">
        <v>310</v>
      </c>
      <c r="H55" s="80">
        <f t="shared" ca="1" si="3"/>
        <v>101</v>
      </c>
      <c r="J55" s="80" t="s">
        <v>310</v>
      </c>
    </row>
    <row r="56" spans="1:10" x14ac:dyDescent="0.2">
      <c r="A56" s="53" t="s">
        <v>248</v>
      </c>
      <c r="D56" s="82"/>
    </row>
    <row r="57" spans="1:10" x14ac:dyDescent="0.2">
      <c r="A57" s="53" t="s">
        <v>247</v>
      </c>
      <c r="D57" s="82"/>
    </row>
    <row r="58" spans="1:10" x14ac:dyDescent="0.2">
      <c r="A58" s="53" t="s">
        <v>246</v>
      </c>
      <c r="D58" s="82"/>
    </row>
    <row r="59" spans="1:10" x14ac:dyDescent="0.2">
      <c r="A59" s="53" t="s">
        <v>245</v>
      </c>
      <c r="D59" s="82"/>
    </row>
    <row r="60" spans="1:10" x14ac:dyDescent="0.2">
      <c r="A60" s="53" t="s">
        <v>244</v>
      </c>
      <c r="D60" s="82"/>
    </row>
    <row r="61" spans="1:10" x14ac:dyDescent="0.2">
      <c r="A61" s="53" t="s">
        <v>243</v>
      </c>
      <c r="D61" s="82"/>
    </row>
    <row r="62" spans="1:10" x14ac:dyDescent="0.2">
      <c r="A62" s="53" t="s">
        <v>242</v>
      </c>
      <c r="D62" s="82"/>
    </row>
    <row r="63" spans="1:10" x14ac:dyDescent="0.2">
      <c r="A63" s="53" t="s">
        <v>241</v>
      </c>
      <c r="D63" s="82"/>
    </row>
    <row r="64" spans="1:10" x14ac:dyDescent="0.2">
      <c r="A64" s="53" t="s">
        <v>240</v>
      </c>
      <c r="D64" s="82"/>
    </row>
    <row r="65" spans="1:4" x14ac:dyDescent="0.2">
      <c r="A65" s="53" t="s">
        <v>239</v>
      </c>
      <c r="D65" s="82"/>
    </row>
    <row r="66" spans="1:4" x14ac:dyDescent="0.2">
      <c r="A66" s="53" t="s">
        <v>238</v>
      </c>
      <c r="D66" s="82"/>
    </row>
    <row r="67" spans="1:4" x14ac:dyDescent="0.2">
      <c r="A67" s="53" t="s">
        <v>252</v>
      </c>
      <c r="D67" s="83"/>
    </row>
    <row r="68" spans="1:4" x14ac:dyDescent="0.2">
      <c r="A68" s="53" t="s">
        <v>254</v>
      </c>
      <c r="D68" s="83"/>
    </row>
    <row r="69" spans="1:4" x14ac:dyDescent="0.2">
      <c r="A69" s="53" t="s">
        <v>255</v>
      </c>
      <c r="D69" s="83"/>
    </row>
    <row r="70" spans="1:4" x14ac:dyDescent="0.2">
      <c r="A70" s="53" t="s">
        <v>250</v>
      </c>
      <c r="D70" s="83"/>
    </row>
    <row r="71" spans="1:4" x14ac:dyDescent="0.2">
      <c r="A71" s="53" t="s">
        <v>249</v>
      </c>
      <c r="D71" s="83"/>
    </row>
    <row r="72" spans="1:4" x14ac:dyDescent="0.2">
      <c r="A72" s="53" t="s">
        <v>251</v>
      </c>
      <c r="D72" s="83"/>
    </row>
    <row r="73" spans="1:4" x14ac:dyDescent="0.2">
      <c r="A73" s="53" t="s">
        <v>256</v>
      </c>
      <c r="D73" s="83"/>
    </row>
    <row r="74" spans="1:4" x14ac:dyDescent="0.2">
      <c r="A74" s="53" t="s">
        <v>257</v>
      </c>
      <c r="D74" s="83"/>
    </row>
  </sheetData>
  <mergeCells count="1">
    <mergeCell ref="A1:A2"/>
  </mergeCells>
  <conditionalFormatting sqref="F3:F25">
    <cfRule type="dataBar" priority="1">
      <dataBar>
        <cfvo type="min"/>
        <cfvo type="formula" val="TODAY()-DATE(2005,6,13)"/>
        <color theme="3" tint="0.39997558519241921"/>
      </dataBar>
      <extLst>
        <ext xmlns:x14="http://schemas.microsoft.com/office/spreadsheetml/2009/9/main" uri="{B025F937-C7B1-47D3-B67F-A62EFF666E3E}">
          <x14:id>{1EEE5A21-77EF-4958-93B1-85A6F5AA0EE8}</x14:id>
        </ext>
      </extLst>
    </cfRule>
  </conditionalFormatting>
  <conditionalFormatting sqref="H3:H55">
    <cfRule type="dataBar" priority="3">
      <dataBar>
        <cfvo type="min"/>
        <cfvo type="formula" val="TODAY()-DATE(2005,6,13)"/>
        <color theme="3" tint="0.39997558519241921"/>
      </dataBar>
      <extLst>
        <ext xmlns:x14="http://schemas.microsoft.com/office/spreadsheetml/2009/9/main" uri="{B025F937-C7B1-47D3-B67F-A62EFF666E3E}">
          <x14:id>{37F22378-BC3E-47B4-8B0D-25F04DE5DD88}</x14:id>
        </ext>
      </extLst>
    </cfRule>
  </conditionalFormatting>
  <pageMargins left="0.7" right="0.7" top="0.75" bottom="0.75" header="0.3" footer="0.3"/>
  <pageSetup paperSize="9" orientation="portrait" horizontalDpi="0" verticalDpi="0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1EEE5A21-77EF-4958-93B1-85A6F5AA0EE8}">
            <x14:dataBar minLength="0" maxLength="100" gradient="0">
              <x14:cfvo type="autoMin"/>
              <x14:cfvo type="formula">
                <xm:f>TODAY()-DATE(2005,6,13)</xm:f>
              </x14:cfvo>
              <x14:negativeFillColor rgb="FFFF0000"/>
              <x14:axisColor rgb="FF000000"/>
            </x14:dataBar>
          </x14:cfRule>
          <xm:sqref>F3:F25</xm:sqref>
        </x14:conditionalFormatting>
        <x14:conditionalFormatting xmlns:xm="http://schemas.microsoft.com/office/excel/2006/main">
          <x14:cfRule type="dataBar" id="{37F22378-BC3E-47B4-8B0D-25F04DE5DD88}">
            <x14:dataBar minLength="0" maxLength="100" gradient="0">
              <x14:cfvo type="autoMin"/>
              <x14:cfvo type="formula">
                <xm:f>TODAY()-DATE(2005,6,13)</xm:f>
              </x14:cfvo>
              <x14:negativeFillColor rgb="FFFF0000"/>
              <x14:axisColor rgb="FF000000"/>
            </x14:dataBar>
          </x14:cfRule>
          <xm:sqref>H3:H55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02">
    <tabColor theme="3" tint="0.39997558519241921"/>
  </sheetPr>
  <dimension ref="A1:R145"/>
  <sheetViews>
    <sheetView zoomScaleNormal="100" workbookViewId="0">
      <selection sqref="A1:A2"/>
    </sheetView>
  </sheetViews>
  <sheetFormatPr defaultColWidth="5.140625" defaultRowHeight="11.25" x14ac:dyDescent="0.2"/>
  <cols>
    <col min="1" max="1" width="4.7109375" style="53" bestFit="1" customWidth="1"/>
    <col min="2" max="2" width="5.28515625" style="53" bestFit="1" customWidth="1"/>
    <col min="3" max="6" width="4.42578125" style="53" bestFit="1" customWidth="1"/>
    <col min="7" max="9" width="5.28515625" style="53" bestFit="1" customWidth="1"/>
    <col min="10" max="10" width="4.42578125" style="53" bestFit="1" customWidth="1"/>
    <col min="11" max="11" width="5.28515625" style="53" bestFit="1" customWidth="1"/>
    <col min="12" max="12" width="4.42578125" style="53" bestFit="1" customWidth="1"/>
    <col min="13" max="13" width="5.28515625" style="53" bestFit="1" customWidth="1"/>
    <col min="14" max="14" width="6.140625" style="53" bestFit="1" customWidth="1"/>
    <col min="15" max="15" width="4" style="53" bestFit="1" customWidth="1"/>
    <col min="16" max="16" width="4.42578125" style="53" bestFit="1" customWidth="1"/>
    <col min="17" max="17" width="5.7109375" style="53" bestFit="1" customWidth="1"/>
    <col min="18" max="18" width="5.28515625" style="53" bestFit="1" customWidth="1"/>
    <col min="19" max="16384" width="5.140625" style="53"/>
  </cols>
  <sheetData>
    <row r="1" spans="1:18" x14ac:dyDescent="0.2">
      <c r="A1" s="272"/>
      <c r="B1" s="274" t="s">
        <v>263</v>
      </c>
      <c r="C1" s="274"/>
      <c r="D1" s="274"/>
      <c r="E1" s="274"/>
      <c r="F1" s="274"/>
      <c r="G1" s="274"/>
      <c r="H1" s="274"/>
      <c r="I1" s="274"/>
      <c r="J1" s="274"/>
      <c r="K1" s="274"/>
      <c r="L1" s="274"/>
      <c r="M1" s="274"/>
      <c r="N1" s="274"/>
      <c r="O1" s="271">
        <f>MIN(B4:M24)</f>
        <v>0</v>
      </c>
      <c r="P1" s="271">
        <f>MAX(B4:M24)</f>
        <v>48</v>
      </c>
      <c r="Q1" s="275">
        <f>AVERAGE(B4:M24)</f>
        <v>9.8050847457627111</v>
      </c>
      <c r="R1" s="271">
        <f>MEDIAN(B4:M24)</f>
        <v>8</v>
      </c>
    </row>
    <row r="2" spans="1:18" x14ac:dyDescent="0.2">
      <c r="A2" s="273"/>
      <c r="B2" s="226" t="s">
        <v>0</v>
      </c>
      <c r="C2" s="226" t="s">
        <v>1</v>
      </c>
      <c r="D2" s="226" t="s">
        <v>2</v>
      </c>
      <c r="E2" s="226" t="s">
        <v>3</v>
      </c>
      <c r="F2" s="226" t="s">
        <v>4</v>
      </c>
      <c r="G2" s="226" t="s">
        <v>5</v>
      </c>
      <c r="H2" s="226" t="s">
        <v>6</v>
      </c>
      <c r="I2" s="226" t="s">
        <v>7</v>
      </c>
      <c r="J2" s="226" t="s">
        <v>8</v>
      </c>
      <c r="K2" s="226" t="s">
        <v>9</v>
      </c>
      <c r="L2" s="226" t="s">
        <v>10</v>
      </c>
      <c r="M2" s="228" t="s">
        <v>11</v>
      </c>
      <c r="N2" s="230" t="s">
        <v>78</v>
      </c>
      <c r="O2" s="271"/>
      <c r="P2" s="271"/>
      <c r="Q2" s="275"/>
      <c r="R2" s="271"/>
    </row>
    <row r="3" spans="1:18" x14ac:dyDescent="0.2">
      <c r="A3" s="223" t="s">
        <v>78</v>
      </c>
      <c r="B3" s="84">
        <f>SUM(B4:B24)</f>
        <v>202</v>
      </c>
      <c r="C3" s="84">
        <f t="shared" ref="C3:M3" si="0">SUM(C4:C24)</f>
        <v>137</v>
      </c>
      <c r="D3" s="84">
        <f t="shared" si="0"/>
        <v>158</v>
      </c>
      <c r="E3" s="84">
        <f t="shared" si="0"/>
        <v>180</v>
      </c>
      <c r="F3" s="84">
        <f t="shared" si="0"/>
        <v>190</v>
      </c>
      <c r="G3" s="84">
        <f t="shared" si="0"/>
        <v>216</v>
      </c>
      <c r="H3" s="84">
        <f t="shared" si="0"/>
        <v>227</v>
      </c>
      <c r="I3" s="84">
        <f t="shared" si="0"/>
        <v>222</v>
      </c>
      <c r="J3" s="84">
        <f t="shared" si="0"/>
        <v>170</v>
      </c>
      <c r="K3" s="84">
        <f t="shared" si="0"/>
        <v>207</v>
      </c>
      <c r="L3" s="84">
        <f t="shared" si="0"/>
        <v>178</v>
      </c>
      <c r="M3" s="85">
        <f t="shared" si="0"/>
        <v>227</v>
      </c>
      <c r="N3" s="86">
        <f t="shared" ref="N3:N11" si="1">SUM(B3:M3)</f>
        <v>2314</v>
      </c>
      <c r="O3" s="223" t="s">
        <v>18</v>
      </c>
      <c r="P3" s="223" t="s">
        <v>19</v>
      </c>
      <c r="Q3" s="223" t="s">
        <v>20</v>
      </c>
      <c r="R3" s="223" t="s">
        <v>34</v>
      </c>
    </row>
    <row r="4" spans="1:18" x14ac:dyDescent="0.2">
      <c r="A4" s="231">
        <v>2005</v>
      </c>
      <c r="B4" s="204"/>
      <c r="C4" s="205"/>
      <c r="D4" s="205"/>
      <c r="E4" s="205"/>
      <c r="F4" s="205"/>
      <c r="G4" s="53">
        <v>18</v>
      </c>
      <c r="H4" s="53">
        <v>24</v>
      </c>
      <c r="I4" s="53">
        <v>25</v>
      </c>
      <c r="J4" s="53">
        <v>18</v>
      </c>
      <c r="K4" s="53">
        <v>12</v>
      </c>
      <c r="L4" s="53">
        <v>4</v>
      </c>
      <c r="M4" s="55">
        <v>0</v>
      </c>
      <c r="N4" s="87">
        <f t="shared" si="1"/>
        <v>101</v>
      </c>
      <c r="O4" s="120">
        <f t="shared" ref="O4:O9" si="2">MIN(B4:M4)</f>
        <v>0</v>
      </c>
      <c r="P4" s="120">
        <f t="shared" ref="P4:P9" si="3">MAX(B4:M4)</f>
        <v>25</v>
      </c>
      <c r="Q4" s="121">
        <f t="shared" ref="Q4:Q11" si="4">AVERAGE(B4:M4)</f>
        <v>14.428571428571429</v>
      </c>
      <c r="R4" s="120">
        <f t="shared" ref="R4:R11" si="5">MEDIAN(B4:M4)</f>
        <v>18</v>
      </c>
    </row>
    <row r="5" spans="1:18" x14ac:dyDescent="0.2">
      <c r="A5" s="221">
        <v>2006</v>
      </c>
      <c r="B5" s="53">
        <v>8</v>
      </c>
      <c r="C5" s="53">
        <v>8</v>
      </c>
      <c r="D5" s="53">
        <v>15</v>
      </c>
      <c r="E5" s="53">
        <v>23</v>
      </c>
      <c r="F5" s="53">
        <v>22</v>
      </c>
      <c r="G5" s="53">
        <v>14</v>
      </c>
      <c r="H5" s="53">
        <v>21</v>
      </c>
      <c r="I5" s="53">
        <v>31</v>
      </c>
      <c r="J5" s="53">
        <v>16</v>
      </c>
      <c r="K5" s="53">
        <v>26</v>
      </c>
      <c r="L5" s="53">
        <v>28</v>
      </c>
      <c r="M5" s="55">
        <v>13</v>
      </c>
      <c r="N5" s="87">
        <f t="shared" si="1"/>
        <v>225</v>
      </c>
      <c r="O5" s="120">
        <f t="shared" si="2"/>
        <v>8</v>
      </c>
      <c r="P5" s="120">
        <f t="shared" si="3"/>
        <v>31</v>
      </c>
      <c r="Q5" s="121">
        <f t="shared" si="4"/>
        <v>18.75</v>
      </c>
      <c r="R5" s="120">
        <f t="shared" si="5"/>
        <v>18.5</v>
      </c>
    </row>
    <row r="6" spans="1:18" x14ac:dyDescent="0.2">
      <c r="A6" s="221">
        <v>2007</v>
      </c>
      <c r="B6" s="53">
        <v>18</v>
      </c>
      <c r="C6" s="53">
        <v>7</v>
      </c>
      <c r="D6" s="53">
        <v>7</v>
      </c>
      <c r="E6" s="53">
        <v>11</v>
      </c>
      <c r="F6" s="53">
        <v>27</v>
      </c>
      <c r="G6" s="53">
        <v>48</v>
      </c>
      <c r="H6" s="53">
        <v>32</v>
      </c>
      <c r="I6" s="53">
        <v>13</v>
      </c>
      <c r="J6" s="53">
        <v>3</v>
      </c>
      <c r="K6" s="53">
        <v>19</v>
      </c>
      <c r="L6" s="53">
        <v>28</v>
      </c>
      <c r="M6" s="55">
        <v>39</v>
      </c>
      <c r="N6" s="87">
        <f t="shared" si="1"/>
        <v>252</v>
      </c>
      <c r="O6" s="120">
        <f t="shared" si="2"/>
        <v>3</v>
      </c>
      <c r="P6" s="120">
        <f t="shared" si="3"/>
        <v>48</v>
      </c>
      <c r="Q6" s="121">
        <f t="shared" si="4"/>
        <v>21</v>
      </c>
      <c r="R6" s="120">
        <f>MEDIAN(B6:M6)</f>
        <v>18.5</v>
      </c>
    </row>
    <row r="7" spans="1:18" x14ac:dyDescent="0.2">
      <c r="A7" s="221">
        <v>2008</v>
      </c>
      <c r="B7" s="53">
        <v>46</v>
      </c>
      <c r="C7" s="53">
        <v>9</v>
      </c>
      <c r="D7" s="53">
        <v>14</v>
      </c>
      <c r="E7" s="53">
        <v>31</v>
      </c>
      <c r="F7" s="53">
        <v>18</v>
      </c>
      <c r="G7" s="53">
        <v>11</v>
      </c>
      <c r="H7" s="53">
        <v>14</v>
      </c>
      <c r="I7" s="53">
        <v>18</v>
      </c>
      <c r="J7" s="53">
        <v>19</v>
      </c>
      <c r="K7" s="53">
        <v>32</v>
      </c>
      <c r="L7" s="53">
        <v>14</v>
      </c>
      <c r="M7" s="55">
        <v>23</v>
      </c>
      <c r="N7" s="87">
        <f t="shared" si="1"/>
        <v>249</v>
      </c>
      <c r="O7" s="120">
        <f t="shared" si="2"/>
        <v>9</v>
      </c>
      <c r="P7" s="120">
        <f t="shared" si="3"/>
        <v>46</v>
      </c>
      <c r="Q7" s="121">
        <f t="shared" si="4"/>
        <v>20.75</v>
      </c>
      <c r="R7" s="120">
        <f t="shared" si="5"/>
        <v>18</v>
      </c>
    </row>
    <row r="8" spans="1:18" x14ac:dyDescent="0.2">
      <c r="A8" s="221">
        <v>2009</v>
      </c>
      <c r="B8" s="53">
        <v>15</v>
      </c>
      <c r="C8" s="53">
        <v>6</v>
      </c>
      <c r="D8" s="53">
        <v>10</v>
      </c>
      <c r="E8" s="53">
        <v>2</v>
      </c>
      <c r="F8" s="53">
        <v>8</v>
      </c>
      <c r="G8" s="53">
        <v>8</v>
      </c>
      <c r="H8" s="53">
        <v>24</v>
      </c>
      <c r="I8" s="53">
        <v>23</v>
      </c>
      <c r="J8" s="53">
        <v>13</v>
      </c>
      <c r="K8" s="53">
        <v>0</v>
      </c>
      <c r="L8" s="53">
        <v>1</v>
      </c>
      <c r="M8" s="55">
        <v>5</v>
      </c>
      <c r="N8" s="87">
        <f t="shared" si="1"/>
        <v>115</v>
      </c>
      <c r="O8" s="120">
        <f t="shared" si="2"/>
        <v>0</v>
      </c>
      <c r="P8" s="120">
        <f t="shared" si="3"/>
        <v>24</v>
      </c>
      <c r="Q8" s="121">
        <f t="shared" si="4"/>
        <v>9.5833333333333339</v>
      </c>
      <c r="R8" s="120">
        <f t="shared" si="5"/>
        <v>8</v>
      </c>
    </row>
    <row r="9" spans="1:18" x14ac:dyDescent="0.2">
      <c r="A9" s="221">
        <v>2010</v>
      </c>
      <c r="B9" s="53">
        <v>1</v>
      </c>
      <c r="C9" s="53">
        <v>0</v>
      </c>
      <c r="D9" s="53">
        <v>0</v>
      </c>
      <c r="E9" s="53">
        <v>7</v>
      </c>
      <c r="F9" s="53">
        <v>1</v>
      </c>
      <c r="G9" s="53">
        <v>1</v>
      </c>
      <c r="H9" s="53">
        <v>1</v>
      </c>
      <c r="I9" s="53">
        <v>0</v>
      </c>
      <c r="J9" s="53">
        <v>0</v>
      </c>
      <c r="K9" s="53">
        <v>0</v>
      </c>
      <c r="L9" s="53">
        <v>4</v>
      </c>
      <c r="M9" s="55">
        <v>0</v>
      </c>
      <c r="N9" s="87">
        <f t="shared" si="1"/>
        <v>15</v>
      </c>
      <c r="O9" s="120">
        <f t="shared" si="2"/>
        <v>0</v>
      </c>
      <c r="P9" s="120">
        <f t="shared" si="3"/>
        <v>7</v>
      </c>
      <c r="Q9" s="121">
        <f t="shared" si="4"/>
        <v>1.25</v>
      </c>
      <c r="R9" s="120">
        <f t="shared" si="5"/>
        <v>0.5</v>
      </c>
    </row>
    <row r="10" spans="1:18" x14ac:dyDescent="0.2">
      <c r="A10" s="221">
        <v>2011</v>
      </c>
      <c r="B10" s="53">
        <v>0</v>
      </c>
      <c r="C10" s="53">
        <v>0</v>
      </c>
      <c r="D10" s="53">
        <v>3</v>
      </c>
      <c r="E10" s="53">
        <v>2</v>
      </c>
      <c r="F10" s="53">
        <v>4</v>
      </c>
      <c r="G10" s="53">
        <v>2</v>
      </c>
      <c r="H10" s="53">
        <v>1</v>
      </c>
      <c r="I10" s="53">
        <v>1</v>
      </c>
      <c r="J10" s="53">
        <v>0</v>
      </c>
      <c r="K10" s="53">
        <v>3</v>
      </c>
      <c r="L10" s="53">
        <v>3</v>
      </c>
      <c r="M10" s="55">
        <v>3</v>
      </c>
      <c r="N10" s="87">
        <f t="shared" si="1"/>
        <v>22</v>
      </c>
      <c r="O10" s="120">
        <f t="shared" ref="O10:O15" si="6">MIN(B10:M10)</f>
        <v>0</v>
      </c>
      <c r="P10" s="120">
        <f t="shared" ref="P10:P15" si="7">MAX(B10:M10)</f>
        <v>4</v>
      </c>
      <c r="Q10" s="121">
        <f t="shared" si="4"/>
        <v>1.8333333333333333</v>
      </c>
      <c r="R10" s="120">
        <f t="shared" si="5"/>
        <v>2</v>
      </c>
    </row>
    <row r="11" spans="1:18" x14ac:dyDescent="0.2">
      <c r="A11" s="221">
        <v>2012</v>
      </c>
      <c r="B11" s="53">
        <v>4</v>
      </c>
      <c r="C11" s="53">
        <v>5</v>
      </c>
      <c r="D11" s="53">
        <v>6</v>
      </c>
      <c r="E11" s="53">
        <v>4</v>
      </c>
      <c r="F11" s="53">
        <v>0</v>
      </c>
      <c r="G11" s="53">
        <v>4</v>
      </c>
      <c r="H11" s="53">
        <v>1</v>
      </c>
      <c r="I11" s="53">
        <v>0</v>
      </c>
      <c r="J11" s="53">
        <v>1</v>
      </c>
      <c r="K11" s="53">
        <v>0</v>
      </c>
      <c r="L11" s="53">
        <v>0</v>
      </c>
      <c r="M11" s="55">
        <v>7</v>
      </c>
      <c r="N11" s="87">
        <f t="shared" si="1"/>
        <v>32</v>
      </c>
      <c r="O11" s="120">
        <f t="shared" si="6"/>
        <v>0</v>
      </c>
      <c r="P11" s="120">
        <f t="shared" si="7"/>
        <v>7</v>
      </c>
      <c r="Q11" s="121">
        <f t="shared" si="4"/>
        <v>2.6666666666666665</v>
      </c>
      <c r="R11" s="120">
        <f t="shared" si="5"/>
        <v>2.5</v>
      </c>
    </row>
    <row r="12" spans="1:18" x14ac:dyDescent="0.2">
      <c r="A12" s="221">
        <v>2013</v>
      </c>
      <c r="B12" s="53">
        <v>0</v>
      </c>
      <c r="C12" s="53">
        <v>0</v>
      </c>
      <c r="D12" s="53">
        <v>0</v>
      </c>
      <c r="E12" s="53">
        <v>1</v>
      </c>
      <c r="F12" s="53">
        <v>2</v>
      </c>
      <c r="G12" s="53">
        <v>6</v>
      </c>
      <c r="H12" s="53">
        <v>4</v>
      </c>
      <c r="I12" s="53">
        <v>3</v>
      </c>
      <c r="J12" s="53">
        <v>1</v>
      </c>
      <c r="K12" s="53">
        <v>0</v>
      </c>
      <c r="L12" s="53">
        <v>1</v>
      </c>
      <c r="M12" s="55">
        <v>4</v>
      </c>
      <c r="N12" s="87">
        <f t="shared" ref="N12:N17" si="8">SUM(B12:M12)</f>
        <v>22</v>
      </c>
      <c r="O12" s="120">
        <f t="shared" si="6"/>
        <v>0</v>
      </c>
      <c r="P12" s="120">
        <f t="shared" si="7"/>
        <v>6</v>
      </c>
      <c r="Q12" s="121">
        <f t="shared" ref="Q12:Q17" si="9">AVERAGE(B12:M12)</f>
        <v>1.8333333333333333</v>
      </c>
      <c r="R12" s="120">
        <f t="shared" ref="R12:R17" si="10">MEDIAN(B12:M12)</f>
        <v>1</v>
      </c>
    </row>
    <row r="13" spans="1:18" x14ac:dyDescent="0.2">
      <c r="A13" s="221">
        <v>2014</v>
      </c>
      <c r="B13" s="53">
        <v>0</v>
      </c>
      <c r="C13" s="53">
        <v>1</v>
      </c>
      <c r="D13" s="53">
        <v>1</v>
      </c>
      <c r="E13" s="53">
        <v>1</v>
      </c>
      <c r="F13" s="53">
        <v>3</v>
      </c>
      <c r="G13" s="53">
        <v>5</v>
      </c>
      <c r="H13" s="53">
        <v>3</v>
      </c>
      <c r="I13" s="53">
        <v>7</v>
      </c>
      <c r="J13" s="53">
        <v>7</v>
      </c>
      <c r="K13" s="53">
        <v>16</v>
      </c>
      <c r="L13" s="53">
        <v>10</v>
      </c>
      <c r="M13" s="55">
        <v>33</v>
      </c>
      <c r="N13" s="87">
        <f t="shared" si="8"/>
        <v>87</v>
      </c>
      <c r="O13" s="120">
        <f t="shared" si="6"/>
        <v>0</v>
      </c>
      <c r="P13" s="120">
        <f t="shared" si="7"/>
        <v>33</v>
      </c>
      <c r="Q13" s="121">
        <f t="shared" si="9"/>
        <v>7.25</v>
      </c>
      <c r="R13" s="120">
        <f t="shared" si="10"/>
        <v>4</v>
      </c>
    </row>
    <row r="14" spans="1:18" x14ac:dyDescent="0.2">
      <c r="A14" s="221">
        <v>2015</v>
      </c>
      <c r="B14" s="53">
        <v>17</v>
      </c>
      <c r="C14" s="53">
        <v>15</v>
      </c>
      <c r="D14" s="53">
        <v>5</v>
      </c>
      <c r="E14" s="53">
        <v>9</v>
      </c>
      <c r="F14" s="53">
        <v>12</v>
      </c>
      <c r="G14" s="53">
        <v>11</v>
      </c>
      <c r="H14" s="53">
        <v>19</v>
      </c>
      <c r="I14" s="53">
        <v>24</v>
      </c>
      <c r="J14" s="53">
        <v>17</v>
      </c>
      <c r="K14" s="53">
        <v>14</v>
      </c>
      <c r="L14" s="53">
        <v>10</v>
      </c>
      <c r="M14" s="55">
        <v>17</v>
      </c>
      <c r="N14" s="87">
        <f t="shared" si="8"/>
        <v>170</v>
      </c>
      <c r="O14" s="120">
        <f t="shared" si="6"/>
        <v>5</v>
      </c>
      <c r="P14" s="120">
        <f t="shared" si="7"/>
        <v>24</v>
      </c>
      <c r="Q14" s="121">
        <f t="shared" si="9"/>
        <v>14.166666666666666</v>
      </c>
      <c r="R14" s="120">
        <f t="shared" si="10"/>
        <v>14.5</v>
      </c>
    </row>
    <row r="15" spans="1:18" x14ac:dyDescent="0.2">
      <c r="A15" s="221">
        <v>2016</v>
      </c>
      <c r="B15" s="53">
        <v>20</v>
      </c>
      <c r="C15" s="53">
        <v>21</v>
      </c>
      <c r="D15" s="53">
        <v>20</v>
      </c>
      <c r="E15" s="53">
        <v>17</v>
      </c>
      <c r="F15" s="53">
        <v>22</v>
      </c>
      <c r="G15" s="53">
        <v>14</v>
      </c>
      <c r="H15" s="53">
        <v>14</v>
      </c>
      <c r="I15" s="53">
        <v>10</v>
      </c>
      <c r="J15" s="53">
        <v>8</v>
      </c>
      <c r="K15" s="53">
        <v>13</v>
      </c>
      <c r="L15" s="53">
        <v>8</v>
      </c>
      <c r="M15" s="55">
        <v>13</v>
      </c>
      <c r="N15" s="87">
        <f t="shared" si="8"/>
        <v>180</v>
      </c>
      <c r="O15" s="120">
        <f t="shared" si="6"/>
        <v>8</v>
      </c>
      <c r="P15" s="120">
        <f t="shared" si="7"/>
        <v>22</v>
      </c>
      <c r="Q15" s="121">
        <f t="shared" si="9"/>
        <v>15</v>
      </c>
      <c r="R15" s="120">
        <f t="shared" si="10"/>
        <v>14</v>
      </c>
    </row>
    <row r="16" spans="1:18" x14ac:dyDescent="0.2">
      <c r="A16" s="221">
        <v>2017</v>
      </c>
      <c r="B16" s="53">
        <v>7</v>
      </c>
      <c r="C16" s="53">
        <v>8</v>
      </c>
      <c r="D16" s="53">
        <v>12</v>
      </c>
      <c r="E16" s="53">
        <v>11</v>
      </c>
      <c r="F16" s="53">
        <v>8</v>
      </c>
      <c r="G16" s="53">
        <v>9</v>
      </c>
      <c r="H16" s="53">
        <v>8</v>
      </c>
      <c r="I16" s="53">
        <v>8</v>
      </c>
      <c r="J16" s="53">
        <v>9</v>
      </c>
      <c r="K16" s="53">
        <v>11</v>
      </c>
      <c r="L16" s="53">
        <v>8</v>
      </c>
      <c r="M16" s="55">
        <v>14</v>
      </c>
      <c r="N16" s="87">
        <f t="shared" si="8"/>
        <v>113</v>
      </c>
      <c r="O16" s="120">
        <f t="shared" ref="O16:O21" si="11">MIN(B16:M16)</f>
        <v>7</v>
      </c>
      <c r="P16" s="120">
        <f t="shared" ref="P16:P21" si="12">MAX(B16:M16)</f>
        <v>14</v>
      </c>
      <c r="Q16" s="121">
        <f t="shared" si="9"/>
        <v>9.4166666666666661</v>
      </c>
      <c r="R16" s="120">
        <f t="shared" si="10"/>
        <v>8.5</v>
      </c>
    </row>
    <row r="17" spans="1:18" x14ac:dyDescent="0.2">
      <c r="A17" s="221">
        <v>2018</v>
      </c>
      <c r="B17" s="53">
        <v>8</v>
      </c>
      <c r="C17" s="53">
        <v>8</v>
      </c>
      <c r="D17" s="53">
        <v>9</v>
      </c>
      <c r="E17" s="53">
        <v>10</v>
      </c>
      <c r="F17" s="53">
        <v>8</v>
      </c>
      <c r="G17" s="53">
        <v>10</v>
      </c>
      <c r="H17" s="53">
        <v>9</v>
      </c>
      <c r="I17" s="53">
        <v>7</v>
      </c>
      <c r="J17" s="53">
        <v>9</v>
      </c>
      <c r="K17" s="53">
        <v>9</v>
      </c>
      <c r="L17" s="53">
        <v>8</v>
      </c>
      <c r="M17" s="55">
        <v>10</v>
      </c>
      <c r="N17" s="87">
        <f t="shared" si="8"/>
        <v>105</v>
      </c>
      <c r="O17" s="120">
        <f t="shared" si="11"/>
        <v>7</v>
      </c>
      <c r="P17" s="120">
        <f t="shared" si="12"/>
        <v>10</v>
      </c>
      <c r="Q17" s="121">
        <f t="shared" si="9"/>
        <v>8.75</v>
      </c>
      <c r="R17" s="120">
        <f t="shared" si="10"/>
        <v>9</v>
      </c>
    </row>
    <row r="18" spans="1:18" x14ac:dyDescent="0.2">
      <c r="A18" s="221">
        <v>2019</v>
      </c>
      <c r="B18" s="53">
        <v>8</v>
      </c>
      <c r="C18" s="53">
        <v>9</v>
      </c>
      <c r="D18" s="53">
        <v>11</v>
      </c>
      <c r="E18" s="53">
        <v>8</v>
      </c>
      <c r="F18" s="53">
        <v>8</v>
      </c>
      <c r="G18" s="53">
        <v>12</v>
      </c>
      <c r="H18" s="53">
        <v>8</v>
      </c>
      <c r="I18" s="53">
        <v>8</v>
      </c>
      <c r="J18" s="53">
        <v>10</v>
      </c>
      <c r="K18" s="53">
        <v>10</v>
      </c>
      <c r="L18" s="53">
        <v>9</v>
      </c>
      <c r="M18" s="55">
        <v>9</v>
      </c>
      <c r="N18" s="87">
        <f t="shared" ref="N18:N23" si="13">SUM(B18:M18)</f>
        <v>110</v>
      </c>
      <c r="O18" s="120">
        <f t="shared" si="11"/>
        <v>8</v>
      </c>
      <c r="P18" s="120">
        <f t="shared" si="12"/>
        <v>12</v>
      </c>
      <c r="Q18" s="121">
        <f t="shared" ref="Q18:Q23" si="14">AVERAGE(B18:M18)</f>
        <v>9.1666666666666661</v>
      </c>
      <c r="R18" s="120">
        <f t="shared" ref="R18:R23" si="15">MEDIAN(B18:M18)</f>
        <v>9</v>
      </c>
    </row>
    <row r="19" spans="1:18" x14ac:dyDescent="0.2">
      <c r="A19" s="221">
        <v>2020</v>
      </c>
      <c r="B19" s="53">
        <v>8</v>
      </c>
      <c r="C19" s="53">
        <v>12</v>
      </c>
      <c r="D19" s="53">
        <v>11</v>
      </c>
      <c r="E19" s="53">
        <v>9</v>
      </c>
      <c r="F19" s="53">
        <v>11</v>
      </c>
      <c r="G19" s="53">
        <v>8</v>
      </c>
      <c r="H19" s="53">
        <v>8</v>
      </c>
      <c r="I19" s="53">
        <v>10</v>
      </c>
      <c r="J19" s="53">
        <v>6</v>
      </c>
      <c r="K19" s="53">
        <v>4</v>
      </c>
      <c r="L19" s="53">
        <v>10</v>
      </c>
      <c r="M19" s="55">
        <v>8</v>
      </c>
      <c r="N19" s="87">
        <f t="shared" si="13"/>
        <v>105</v>
      </c>
      <c r="O19" s="120">
        <f t="shared" si="11"/>
        <v>4</v>
      </c>
      <c r="P19" s="120">
        <f t="shared" si="12"/>
        <v>12</v>
      </c>
      <c r="Q19" s="121">
        <f t="shared" si="14"/>
        <v>8.75</v>
      </c>
      <c r="R19" s="120">
        <f t="shared" si="15"/>
        <v>8.5</v>
      </c>
    </row>
    <row r="20" spans="1:18" x14ac:dyDescent="0.2">
      <c r="A20" s="221">
        <v>2021</v>
      </c>
      <c r="B20" s="53">
        <v>10</v>
      </c>
      <c r="C20" s="53">
        <v>6</v>
      </c>
      <c r="D20" s="53">
        <v>8</v>
      </c>
      <c r="E20" s="53">
        <v>8</v>
      </c>
      <c r="F20" s="53">
        <v>10</v>
      </c>
      <c r="G20" s="53">
        <v>7</v>
      </c>
      <c r="H20" s="53">
        <v>8</v>
      </c>
      <c r="I20" s="53">
        <v>10</v>
      </c>
      <c r="J20" s="53">
        <v>8</v>
      </c>
      <c r="K20" s="53">
        <v>10</v>
      </c>
      <c r="L20" s="53">
        <v>8</v>
      </c>
      <c r="M20" s="55">
        <v>6</v>
      </c>
      <c r="N20" s="87">
        <f t="shared" si="13"/>
        <v>99</v>
      </c>
      <c r="O20" s="120">
        <f t="shared" si="11"/>
        <v>6</v>
      </c>
      <c r="P20" s="120">
        <f t="shared" si="12"/>
        <v>10</v>
      </c>
      <c r="Q20" s="121">
        <f t="shared" si="14"/>
        <v>8.25</v>
      </c>
      <c r="R20" s="120">
        <f t="shared" si="15"/>
        <v>8</v>
      </c>
    </row>
    <row r="21" spans="1:18" x14ac:dyDescent="0.2">
      <c r="A21" s="221">
        <v>2022</v>
      </c>
      <c r="B21" s="53">
        <v>10</v>
      </c>
      <c r="C21" s="53">
        <v>6</v>
      </c>
      <c r="D21" s="53">
        <v>8</v>
      </c>
      <c r="E21" s="53">
        <v>8</v>
      </c>
      <c r="F21" s="53">
        <v>10</v>
      </c>
      <c r="G21" s="53">
        <v>9</v>
      </c>
      <c r="H21" s="53">
        <v>10</v>
      </c>
      <c r="I21" s="53">
        <v>8</v>
      </c>
      <c r="J21" s="53">
        <v>8</v>
      </c>
      <c r="K21" s="53">
        <v>10</v>
      </c>
      <c r="L21" s="53">
        <v>8</v>
      </c>
      <c r="M21" s="55">
        <v>6</v>
      </c>
      <c r="N21" s="87">
        <f t="shared" si="13"/>
        <v>101</v>
      </c>
      <c r="O21" s="120">
        <f t="shared" si="11"/>
        <v>6</v>
      </c>
      <c r="P21" s="120">
        <f t="shared" si="12"/>
        <v>10</v>
      </c>
      <c r="Q21" s="121">
        <f t="shared" si="14"/>
        <v>8.4166666666666661</v>
      </c>
      <c r="R21" s="120">
        <f t="shared" si="15"/>
        <v>8</v>
      </c>
    </row>
    <row r="22" spans="1:18" x14ac:dyDescent="0.2">
      <c r="A22" s="221">
        <v>2023</v>
      </c>
      <c r="B22" s="53">
        <v>10</v>
      </c>
      <c r="C22" s="53">
        <v>8</v>
      </c>
      <c r="D22" s="53">
        <v>8</v>
      </c>
      <c r="E22" s="53">
        <v>10</v>
      </c>
      <c r="F22" s="53">
        <v>8</v>
      </c>
      <c r="G22" s="53">
        <v>9</v>
      </c>
      <c r="H22" s="53">
        <v>10</v>
      </c>
      <c r="I22" s="53">
        <v>8</v>
      </c>
      <c r="J22" s="53">
        <v>7</v>
      </c>
      <c r="K22" s="53">
        <v>10</v>
      </c>
      <c r="L22" s="53">
        <v>8</v>
      </c>
      <c r="M22" s="55">
        <v>7</v>
      </c>
      <c r="N22" s="87">
        <f t="shared" si="13"/>
        <v>103</v>
      </c>
      <c r="O22" s="120">
        <f t="shared" ref="O22" si="16">MIN(B22:M22)</f>
        <v>7</v>
      </c>
      <c r="P22" s="120">
        <f t="shared" ref="P22" si="17">MAX(B22:M22)</f>
        <v>10</v>
      </c>
      <c r="Q22" s="121">
        <f t="shared" si="14"/>
        <v>8.5833333333333339</v>
      </c>
      <c r="R22" s="120">
        <f t="shared" si="15"/>
        <v>8</v>
      </c>
    </row>
    <row r="23" spans="1:18" x14ac:dyDescent="0.2">
      <c r="A23" s="221">
        <v>2024</v>
      </c>
      <c r="B23" s="53">
        <v>8</v>
      </c>
      <c r="C23" s="53">
        <v>8</v>
      </c>
      <c r="D23" s="53">
        <v>10</v>
      </c>
      <c r="E23" s="53">
        <v>8</v>
      </c>
      <c r="F23" s="53">
        <v>8</v>
      </c>
      <c r="G23" s="53">
        <v>10</v>
      </c>
      <c r="H23" s="53">
        <v>8</v>
      </c>
      <c r="I23" s="53">
        <v>8</v>
      </c>
      <c r="J23" s="53">
        <v>10</v>
      </c>
      <c r="K23" s="53">
        <v>8</v>
      </c>
      <c r="L23" s="53">
        <v>8</v>
      </c>
      <c r="M23" s="55">
        <v>10</v>
      </c>
      <c r="N23" s="87">
        <f t="shared" si="13"/>
        <v>104</v>
      </c>
      <c r="O23" s="120">
        <f t="shared" ref="O23" si="18">MIN(B23:M23)</f>
        <v>8</v>
      </c>
      <c r="P23" s="120">
        <f t="shared" ref="P23" si="19">MAX(B23:M23)</f>
        <v>10</v>
      </c>
      <c r="Q23" s="121">
        <f t="shared" si="14"/>
        <v>8.6666666666666661</v>
      </c>
      <c r="R23" s="120">
        <f t="shared" si="15"/>
        <v>8</v>
      </c>
    </row>
    <row r="24" spans="1:18" x14ac:dyDescent="0.2">
      <c r="A24" s="221">
        <v>2025</v>
      </c>
      <c r="B24" s="53">
        <v>4</v>
      </c>
      <c r="M24" s="55"/>
      <c r="N24" s="87">
        <f t="shared" ref="N24" si="20">SUM(B24:M24)</f>
        <v>4</v>
      </c>
      <c r="O24" s="120">
        <f t="shared" ref="O24" si="21">MIN(B24:M24)</f>
        <v>4</v>
      </c>
      <c r="P24" s="120">
        <f t="shared" ref="P24" si="22">MAX(B24:M24)</f>
        <v>4</v>
      </c>
      <c r="Q24" s="121">
        <f t="shared" ref="Q24" si="23">AVERAGE(B24:M24)</f>
        <v>4</v>
      </c>
      <c r="R24" s="120">
        <f t="shared" ref="R24" si="24">MEDIAN(B24:M24)</f>
        <v>4</v>
      </c>
    </row>
    <row r="26" spans="1:18" x14ac:dyDescent="0.2">
      <c r="A26" s="279"/>
      <c r="B26" s="276" t="s">
        <v>259</v>
      </c>
      <c r="C26" s="277"/>
      <c r="D26" s="277"/>
      <c r="E26" s="277"/>
      <c r="F26" s="277"/>
      <c r="G26" s="277"/>
      <c r="H26" s="277"/>
      <c r="I26" s="277"/>
      <c r="J26" s="277"/>
      <c r="K26" s="277"/>
      <c r="L26" s="277"/>
      <c r="M26" s="277"/>
      <c r="N26" s="278"/>
      <c r="O26" s="122">
        <f>AVERAGE(B28:M48)</f>
        <v>3.2754237288135593</v>
      </c>
    </row>
    <row r="27" spans="1:18" x14ac:dyDescent="0.2">
      <c r="A27" s="280"/>
      <c r="B27" s="226" t="s">
        <v>0</v>
      </c>
      <c r="C27" s="226" t="s">
        <v>1</v>
      </c>
      <c r="D27" s="226" t="s">
        <v>2</v>
      </c>
      <c r="E27" s="226" t="s">
        <v>3</v>
      </c>
      <c r="F27" s="226" t="s">
        <v>4</v>
      </c>
      <c r="G27" s="226" t="s">
        <v>5</v>
      </c>
      <c r="H27" s="226" t="s">
        <v>6</v>
      </c>
      <c r="I27" s="226" t="s">
        <v>7</v>
      </c>
      <c r="J27" s="226" t="s">
        <v>8</v>
      </c>
      <c r="K27" s="226" t="s">
        <v>9</v>
      </c>
      <c r="L27" s="226" t="s">
        <v>10</v>
      </c>
      <c r="M27" s="226" t="s">
        <v>11</v>
      </c>
      <c r="N27" s="224" t="s">
        <v>48</v>
      </c>
      <c r="O27" s="223" t="s">
        <v>20</v>
      </c>
    </row>
    <row r="28" spans="1:18" x14ac:dyDescent="0.2">
      <c r="A28" s="221">
        <v>2005</v>
      </c>
      <c r="B28" s="204"/>
      <c r="C28" s="205"/>
      <c r="D28" s="205"/>
      <c r="E28" s="205"/>
      <c r="F28" s="205"/>
      <c r="G28" s="54">
        <v>8</v>
      </c>
      <c r="H28" s="54">
        <v>13</v>
      </c>
      <c r="I28" s="54">
        <v>15</v>
      </c>
      <c r="J28" s="54">
        <v>7</v>
      </c>
      <c r="K28" s="54">
        <v>5</v>
      </c>
      <c r="L28" s="54">
        <v>3</v>
      </c>
      <c r="M28" s="88">
        <v>0</v>
      </c>
      <c r="N28" s="89">
        <v>26</v>
      </c>
      <c r="O28" s="121">
        <f t="shared" ref="O28:O44" si="25">AVERAGE(B28:M28)</f>
        <v>7.2857142857142856</v>
      </c>
    </row>
    <row r="29" spans="1:18" x14ac:dyDescent="0.2">
      <c r="A29" s="221">
        <v>2006</v>
      </c>
      <c r="B29" s="90">
        <v>3</v>
      </c>
      <c r="C29" s="54">
        <v>3</v>
      </c>
      <c r="D29" s="54">
        <v>5</v>
      </c>
      <c r="E29" s="54">
        <v>7</v>
      </c>
      <c r="F29" s="54">
        <v>9</v>
      </c>
      <c r="G29" s="54">
        <v>4</v>
      </c>
      <c r="H29" s="54">
        <v>6</v>
      </c>
      <c r="I29" s="54">
        <v>5</v>
      </c>
      <c r="J29" s="54">
        <v>3</v>
      </c>
      <c r="K29" s="54">
        <v>8</v>
      </c>
      <c r="L29" s="54">
        <v>8</v>
      </c>
      <c r="M29" s="87">
        <v>4</v>
      </c>
      <c r="N29" s="91">
        <v>25</v>
      </c>
      <c r="O29" s="121">
        <f t="shared" si="25"/>
        <v>5.416666666666667</v>
      </c>
    </row>
    <row r="30" spans="1:18" x14ac:dyDescent="0.2">
      <c r="A30" s="221">
        <v>2007</v>
      </c>
      <c r="B30" s="90">
        <v>6</v>
      </c>
      <c r="C30" s="54">
        <v>5</v>
      </c>
      <c r="D30" s="54">
        <v>4</v>
      </c>
      <c r="E30" s="54">
        <v>5</v>
      </c>
      <c r="F30" s="54">
        <v>9</v>
      </c>
      <c r="G30" s="54">
        <v>11</v>
      </c>
      <c r="H30" s="54">
        <v>18</v>
      </c>
      <c r="I30" s="54">
        <v>8</v>
      </c>
      <c r="J30" s="54">
        <v>3</v>
      </c>
      <c r="K30" s="54">
        <v>12</v>
      </c>
      <c r="L30" s="54">
        <v>8</v>
      </c>
      <c r="M30" s="87">
        <v>7</v>
      </c>
      <c r="N30" s="91">
        <v>36</v>
      </c>
      <c r="O30" s="121">
        <f t="shared" si="25"/>
        <v>8</v>
      </c>
    </row>
    <row r="31" spans="1:18" x14ac:dyDescent="0.2">
      <c r="A31" s="221">
        <v>2008</v>
      </c>
      <c r="B31" s="90">
        <v>7</v>
      </c>
      <c r="C31" s="54">
        <v>7</v>
      </c>
      <c r="D31" s="54">
        <v>9</v>
      </c>
      <c r="E31" s="54">
        <v>10</v>
      </c>
      <c r="F31" s="54">
        <v>12</v>
      </c>
      <c r="G31" s="54">
        <v>9</v>
      </c>
      <c r="H31" s="54">
        <v>9</v>
      </c>
      <c r="I31" s="54">
        <v>13</v>
      </c>
      <c r="J31" s="54">
        <v>10</v>
      </c>
      <c r="K31" s="54">
        <v>11</v>
      </c>
      <c r="L31" s="54">
        <v>9</v>
      </c>
      <c r="M31" s="87">
        <v>11</v>
      </c>
      <c r="N31" s="91">
        <v>35</v>
      </c>
      <c r="O31" s="121">
        <f t="shared" si="25"/>
        <v>9.75</v>
      </c>
    </row>
    <row r="32" spans="1:18" x14ac:dyDescent="0.2">
      <c r="A32" s="221">
        <v>2009</v>
      </c>
      <c r="B32" s="90">
        <v>6</v>
      </c>
      <c r="C32" s="54">
        <v>3</v>
      </c>
      <c r="D32" s="54">
        <v>6</v>
      </c>
      <c r="E32" s="54">
        <v>2</v>
      </c>
      <c r="F32" s="54">
        <v>4</v>
      </c>
      <c r="G32" s="54">
        <v>7</v>
      </c>
      <c r="H32" s="54">
        <v>8</v>
      </c>
      <c r="I32" s="54">
        <v>7</v>
      </c>
      <c r="J32" s="54">
        <v>3</v>
      </c>
      <c r="K32" s="54">
        <v>0</v>
      </c>
      <c r="L32" s="54">
        <v>1</v>
      </c>
      <c r="M32" s="87">
        <v>2</v>
      </c>
      <c r="N32" s="91">
        <v>17</v>
      </c>
      <c r="O32" s="121">
        <f t="shared" si="25"/>
        <v>4.083333333333333</v>
      </c>
    </row>
    <row r="33" spans="1:15" x14ac:dyDescent="0.2">
      <c r="A33" s="221">
        <v>2010</v>
      </c>
      <c r="B33" s="90">
        <v>1</v>
      </c>
      <c r="C33" s="54">
        <v>0</v>
      </c>
      <c r="D33" s="54">
        <v>0</v>
      </c>
      <c r="E33" s="54">
        <v>4</v>
      </c>
      <c r="F33" s="54">
        <v>1</v>
      </c>
      <c r="G33" s="54">
        <v>1</v>
      </c>
      <c r="H33" s="54">
        <v>1</v>
      </c>
      <c r="I33" s="54">
        <v>0</v>
      </c>
      <c r="J33" s="54">
        <v>0</v>
      </c>
      <c r="K33" s="54">
        <v>0</v>
      </c>
      <c r="L33" s="54">
        <v>3</v>
      </c>
      <c r="M33" s="87">
        <v>0</v>
      </c>
      <c r="N33" s="91">
        <v>8</v>
      </c>
      <c r="O33" s="121">
        <f t="shared" si="25"/>
        <v>0.91666666666666663</v>
      </c>
    </row>
    <row r="34" spans="1:15" x14ac:dyDescent="0.2">
      <c r="A34" s="221">
        <v>2011</v>
      </c>
      <c r="B34" s="90">
        <v>0</v>
      </c>
      <c r="C34" s="54">
        <v>0</v>
      </c>
      <c r="D34" s="54">
        <v>1</v>
      </c>
      <c r="E34" s="54">
        <v>1</v>
      </c>
      <c r="F34" s="54">
        <v>3</v>
      </c>
      <c r="G34" s="54">
        <v>2</v>
      </c>
      <c r="H34" s="54">
        <v>1</v>
      </c>
      <c r="I34" s="54">
        <v>2</v>
      </c>
      <c r="J34" s="54">
        <v>0</v>
      </c>
      <c r="K34" s="54">
        <v>2</v>
      </c>
      <c r="L34" s="54">
        <v>2</v>
      </c>
      <c r="M34" s="87">
        <v>2</v>
      </c>
      <c r="N34" s="91">
        <v>10</v>
      </c>
      <c r="O34" s="121">
        <f t="shared" si="25"/>
        <v>1.3333333333333333</v>
      </c>
    </row>
    <row r="35" spans="1:15" x14ac:dyDescent="0.2">
      <c r="A35" s="221">
        <v>2012</v>
      </c>
      <c r="B35" s="90">
        <v>4</v>
      </c>
      <c r="C35" s="54">
        <v>2</v>
      </c>
      <c r="D35" s="54">
        <v>2</v>
      </c>
      <c r="E35" s="54">
        <v>1</v>
      </c>
      <c r="F35" s="54">
        <v>0</v>
      </c>
      <c r="G35" s="54">
        <v>2</v>
      </c>
      <c r="H35" s="54">
        <v>1</v>
      </c>
      <c r="I35" s="54">
        <v>0</v>
      </c>
      <c r="J35" s="54">
        <v>1</v>
      </c>
      <c r="K35" s="54">
        <v>0</v>
      </c>
      <c r="L35" s="54">
        <v>0</v>
      </c>
      <c r="M35" s="87">
        <v>4</v>
      </c>
      <c r="N35" s="91">
        <v>7</v>
      </c>
      <c r="O35" s="121">
        <f t="shared" si="25"/>
        <v>1.4166666666666667</v>
      </c>
    </row>
    <row r="36" spans="1:15" x14ac:dyDescent="0.2">
      <c r="A36" s="221">
        <v>2013</v>
      </c>
      <c r="B36" s="90">
        <v>0</v>
      </c>
      <c r="C36" s="54">
        <v>0</v>
      </c>
      <c r="D36" s="54">
        <v>0</v>
      </c>
      <c r="E36" s="54">
        <v>1</v>
      </c>
      <c r="F36" s="54">
        <v>1</v>
      </c>
      <c r="G36" s="54">
        <v>3</v>
      </c>
      <c r="H36" s="54">
        <v>2</v>
      </c>
      <c r="I36" s="54">
        <v>2</v>
      </c>
      <c r="J36" s="54">
        <v>1</v>
      </c>
      <c r="K36" s="54">
        <v>0</v>
      </c>
      <c r="L36" s="54">
        <v>1</v>
      </c>
      <c r="M36" s="87">
        <v>2</v>
      </c>
      <c r="N36" s="91">
        <v>7</v>
      </c>
      <c r="O36" s="121">
        <f t="shared" si="25"/>
        <v>1.0833333333333333</v>
      </c>
    </row>
    <row r="37" spans="1:15" x14ac:dyDescent="0.2">
      <c r="A37" s="221">
        <v>2014</v>
      </c>
      <c r="B37" s="90">
        <v>0</v>
      </c>
      <c r="C37" s="54">
        <v>1</v>
      </c>
      <c r="D37" s="54">
        <v>1</v>
      </c>
      <c r="E37" s="54">
        <v>1</v>
      </c>
      <c r="F37" s="54">
        <v>1</v>
      </c>
      <c r="G37" s="54">
        <v>3</v>
      </c>
      <c r="H37" s="54">
        <v>1</v>
      </c>
      <c r="I37" s="54">
        <v>2</v>
      </c>
      <c r="J37" s="54">
        <v>4</v>
      </c>
      <c r="K37" s="54">
        <v>6</v>
      </c>
      <c r="L37" s="54">
        <v>4</v>
      </c>
      <c r="M37" s="87">
        <v>7</v>
      </c>
      <c r="N37" s="91">
        <v>10</v>
      </c>
      <c r="O37" s="121">
        <f t="shared" si="25"/>
        <v>2.5833333333333335</v>
      </c>
    </row>
    <row r="38" spans="1:15" x14ac:dyDescent="0.2">
      <c r="A38" s="221">
        <v>2015</v>
      </c>
      <c r="B38" s="90">
        <v>6</v>
      </c>
      <c r="C38" s="54">
        <v>4</v>
      </c>
      <c r="D38" s="54">
        <v>1</v>
      </c>
      <c r="E38" s="54">
        <v>3</v>
      </c>
      <c r="F38" s="54">
        <v>1</v>
      </c>
      <c r="G38" s="54">
        <v>4</v>
      </c>
      <c r="H38" s="54">
        <v>4</v>
      </c>
      <c r="I38" s="54">
        <v>6</v>
      </c>
      <c r="J38" s="54">
        <v>4</v>
      </c>
      <c r="K38" s="54">
        <v>3</v>
      </c>
      <c r="L38" s="54">
        <v>2</v>
      </c>
      <c r="M38" s="87">
        <v>4</v>
      </c>
      <c r="N38" s="91">
        <v>11</v>
      </c>
      <c r="O38" s="121">
        <f t="shared" si="25"/>
        <v>3.5</v>
      </c>
    </row>
    <row r="39" spans="1:15" x14ac:dyDescent="0.2">
      <c r="A39" s="221">
        <v>2016</v>
      </c>
      <c r="B39" s="90">
        <v>3</v>
      </c>
      <c r="C39" s="54">
        <v>4</v>
      </c>
      <c r="D39" s="54">
        <v>2</v>
      </c>
      <c r="E39" s="54">
        <v>4</v>
      </c>
      <c r="F39" s="54">
        <v>5</v>
      </c>
      <c r="G39" s="54">
        <v>4</v>
      </c>
      <c r="H39" s="54">
        <v>6</v>
      </c>
      <c r="I39" s="54">
        <v>4</v>
      </c>
      <c r="J39" s="54">
        <v>3</v>
      </c>
      <c r="K39" s="54">
        <v>4</v>
      </c>
      <c r="L39" s="54">
        <v>3</v>
      </c>
      <c r="M39" s="87">
        <v>6</v>
      </c>
      <c r="N39" s="91">
        <v>12</v>
      </c>
      <c r="O39" s="121">
        <f t="shared" si="25"/>
        <v>4</v>
      </c>
    </row>
    <row r="40" spans="1:15" x14ac:dyDescent="0.2">
      <c r="A40" s="221">
        <v>2017</v>
      </c>
      <c r="B40" s="90">
        <v>1</v>
      </c>
      <c r="C40" s="54">
        <v>1</v>
      </c>
      <c r="D40" s="54">
        <v>3</v>
      </c>
      <c r="E40" s="54">
        <v>3</v>
      </c>
      <c r="F40" s="54">
        <v>2</v>
      </c>
      <c r="G40" s="54">
        <v>3</v>
      </c>
      <c r="H40" s="54">
        <v>3</v>
      </c>
      <c r="I40" s="54">
        <v>2</v>
      </c>
      <c r="J40" s="54">
        <v>3</v>
      </c>
      <c r="K40" s="54">
        <v>4</v>
      </c>
      <c r="L40" s="54">
        <v>3</v>
      </c>
      <c r="M40" s="87">
        <v>5</v>
      </c>
      <c r="N40" s="91">
        <v>6</v>
      </c>
      <c r="O40" s="121">
        <f t="shared" si="25"/>
        <v>2.75</v>
      </c>
    </row>
    <row r="41" spans="1:15" x14ac:dyDescent="0.2">
      <c r="A41" s="221">
        <v>2018</v>
      </c>
      <c r="B41" s="90">
        <v>4</v>
      </c>
      <c r="C41" s="54">
        <v>4</v>
      </c>
      <c r="D41" s="54">
        <v>5</v>
      </c>
      <c r="E41" s="54">
        <v>4</v>
      </c>
      <c r="F41" s="54">
        <v>4</v>
      </c>
      <c r="G41" s="54">
        <v>5</v>
      </c>
      <c r="H41" s="54">
        <v>2</v>
      </c>
      <c r="I41" s="54">
        <v>2</v>
      </c>
      <c r="J41" s="54">
        <v>3</v>
      </c>
      <c r="K41" s="54">
        <v>4</v>
      </c>
      <c r="L41" s="54">
        <v>3</v>
      </c>
      <c r="M41" s="87">
        <v>2</v>
      </c>
      <c r="N41" s="91">
        <v>8</v>
      </c>
      <c r="O41" s="121">
        <f t="shared" si="25"/>
        <v>3.5</v>
      </c>
    </row>
    <row r="42" spans="1:15" x14ac:dyDescent="0.2">
      <c r="A42" s="221">
        <v>2019</v>
      </c>
      <c r="B42" s="90">
        <v>2</v>
      </c>
      <c r="C42" s="54">
        <v>3</v>
      </c>
      <c r="D42" s="54">
        <v>3</v>
      </c>
      <c r="E42" s="54">
        <v>2</v>
      </c>
      <c r="F42" s="54">
        <v>2</v>
      </c>
      <c r="G42" s="54">
        <v>3</v>
      </c>
      <c r="H42" s="54">
        <v>3</v>
      </c>
      <c r="I42" s="54">
        <v>3</v>
      </c>
      <c r="J42" s="54">
        <v>3</v>
      </c>
      <c r="K42" s="54">
        <v>3</v>
      </c>
      <c r="L42" s="54">
        <v>3</v>
      </c>
      <c r="M42" s="87">
        <v>4</v>
      </c>
      <c r="N42" s="91">
        <v>7</v>
      </c>
      <c r="O42" s="121">
        <f t="shared" si="25"/>
        <v>2.8333333333333335</v>
      </c>
    </row>
    <row r="43" spans="1:15" x14ac:dyDescent="0.2">
      <c r="A43" s="221">
        <v>2020</v>
      </c>
      <c r="B43" s="54">
        <v>4</v>
      </c>
      <c r="C43" s="54">
        <v>4</v>
      </c>
      <c r="D43" s="54">
        <v>3</v>
      </c>
      <c r="E43" s="54">
        <v>4</v>
      </c>
      <c r="F43" s="54">
        <v>4</v>
      </c>
      <c r="G43" s="54">
        <v>1</v>
      </c>
      <c r="H43" s="54">
        <v>1</v>
      </c>
      <c r="I43" s="54">
        <v>1</v>
      </c>
      <c r="J43" s="54">
        <v>2</v>
      </c>
      <c r="K43" s="54">
        <v>2</v>
      </c>
      <c r="L43" s="54">
        <v>1</v>
      </c>
      <c r="M43" s="87">
        <v>4</v>
      </c>
      <c r="N43" s="91">
        <v>8</v>
      </c>
      <c r="O43" s="121">
        <f t="shared" si="25"/>
        <v>2.5833333333333335</v>
      </c>
    </row>
    <row r="44" spans="1:15" x14ac:dyDescent="0.2">
      <c r="A44" s="221">
        <v>2021</v>
      </c>
      <c r="B44" s="54">
        <v>3</v>
      </c>
      <c r="C44" s="54">
        <v>4</v>
      </c>
      <c r="D44" s="54">
        <v>4</v>
      </c>
      <c r="E44" s="54">
        <v>4</v>
      </c>
      <c r="F44" s="54">
        <v>3</v>
      </c>
      <c r="G44" s="54">
        <v>2</v>
      </c>
      <c r="H44" s="54">
        <v>2</v>
      </c>
      <c r="I44" s="54">
        <v>1</v>
      </c>
      <c r="J44" s="54">
        <v>1</v>
      </c>
      <c r="K44" s="54">
        <v>1</v>
      </c>
      <c r="L44" s="54">
        <v>1</v>
      </c>
      <c r="M44" s="87">
        <v>2</v>
      </c>
      <c r="N44" s="91">
        <v>5</v>
      </c>
      <c r="O44" s="121">
        <f t="shared" si="25"/>
        <v>2.3333333333333335</v>
      </c>
    </row>
    <row r="45" spans="1:15" x14ac:dyDescent="0.2">
      <c r="A45" s="221">
        <v>2022</v>
      </c>
      <c r="B45" s="54">
        <v>1</v>
      </c>
      <c r="C45" s="54">
        <v>1</v>
      </c>
      <c r="D45" s="54">
        <v>1</v>
      </c>
      <c r="E45" s="54">
        <v>1</v>
      </c>
      <c r="F45" s="54">
        <v>1</v>
      </c>
      <c r="G45" s="54">
        <v>2</v>
      </c>
      <c r="H45" s="54">
        <v>1</v>
      </c>
      <c r="I45" s="54">
        <v>1</v>
      </c>
      <c r="J45" s="54">
        <v>1</v>
      </c>
      <c r="K45" s="54">
        <v>2</v>
      </c>
      <c r="L45" s="54">
        <v>2</v>
      </c>
      <c r="M45" s="54">
        <v>1</v>
      </c>
      <c r="N45" s="91">
        <v>2</v>
      </c>
      <c r="O45" s="121">
        <f t="shared" ref="O45:O46" si="26">AVERAGE(B45:M45)</f>
        <v>1.25</v>
      </c>
    </row>
    <row r="46" spans="1:15" x14ac:dyDescent="0.2">
      <c r="A46" s="221">
        <v>2023</v>
      </c>
      <c r="B46" s="54">
        <v>1</v>
      </c>
      <c r="C46" s="54">
        <v>1</v>
      </c>
      <c r="D46" s="54">
        <v>1</v>
      </c>
      <c r="E46" s="54">
        <v>1</v>
      </c>
      <c r="F46" s="54">
        <v>1</v>
      </c>
      <c r="G46" s="54">
        <v>2</v>
      </c>
      <c r="H46" s="54">
        <v>1</v>
      </c>
      <c r="I46" s="54">
        <v>1</v>
      </c>
      <c r="J46" s="54">
        <v>1</v>
      </c>
      <c r="K46" s="54">
        <v>2</v>
      </c>
      <c r="L46" s="54">
        <v>1</v>
      </c>
      <c r="M46" s="54">
        <v>2</v>
      </c>
      <c r="N46" s="91">
        <v>2</v>
      </c>
      <c r="O46" s="121">
        <f t="shared" si="26"/>
        <v>1.25</v>
      </c>
    </row>
    <row r="47" spans="1:15" x14ac:dyDescent="0.2">
      <c r="A47" s="221">
        <v>2024</v>
      </c>
      <c r="B47" s="54">
        <v>2</v>
      </c>
      <c r="C47" s="54">
        <v>2</v>
      </c>
      <c r="D47" s="54">
        <v>2</v>
      </c>
      <c r="E47" s="54">
        <v>1</v>
      </c>
      <c r="F47" s="54">
        <v>1</v>
      </c>
      <c r="G47" s="54">
        <v>2</v>
      </c>
      <c r="H47" s="54">
        <v>2</v>
      </c>
      <c r="I47" s="54">
        <v>2</v>
      </c>
      <c r="J47" s="54">
        <v>1</v>
      </c>
      <c r="K47" s="54">
        <v>1</v>
      </c>
      <c r="L47" s="54">
        <v>1</v>
      </c>
      <c r="M47" s="54">
        <v>1</v>
      </c>
      <c r="N47" s="91">
        <v>2</v>
      </c>
      <c r="O47" s="121">
        <f t="shared" ref="O47:O48" si="27">AVERAGE(B47:M47)</f>
        <v>1.5</v>
      </c>
    </row>
    <row r="48" spans="1:15" x14ac:dyDescent="0.2">
      <c r="A48" s="221">
        <v>2025</v>
      </c>
      <c r="B48" s="53">
        <v>1</v>
      </c>
      <c r="M48" s="54"/>
      <c r="N48" s="91">
        <v>1</v>
      </c>
      <c r="O48" s="121">
        <f t="shared" si="27"/>
        <v>1</v>
      </c>
    </row>
    <row r="50" spans="1:15" x14ac:dyDescent="0.2">
      <c r="A50" s="272"/>
      <c r="B50" s="276" t="s">
        <v>260</v>
      </c>
      <c r="C50" s="277"/>
      <c r="D50" s="277"/>
      <c r="E50" s="277"/>
      <c r="F50" s="277"/>
      <c r="G50" s="277"/>
      <c r="H50" s="277"/>
      <c r="I50" s="277"/>
      <c r="J50" s="277"/>
      <c r="K50" s="277"/>
      <c r="L50" s="277"/>
      <c r="M50" s="277"/>
      <c r="N50" s="278"/>
      <c r="O50" s="122">
        <f>AVERAGE(B52:M72)</f>
        <v>20.182203389830509</v>
      </c>
    </row>
    <row r="51" spans="1:15" x14ac:dyDescent="0.2">
      <c r="A51" s="273"/>
      <c r="B51" s="226" t="s">
        <v>0</v>
      </c>
      <c r="C51" s="226" t="s">
        <v>1</v>
      </c>
      <c r="D51" s="226" t="s">
        <v>2</v>
      </c>
      <c r="E51" s="226" t="s">
        <v>3</v>
      </c>
      <c r="F51" s="226" t="s">
        <v>4</v>
      </c>
      <c r="G51" s="226" t="s">
        <v>5</v>
      </c>
      <c r="H51" s="226" t="s">
        <v>6</v>
      </c>
      <c r="I51" s="226" t="s">
        <v>7</v>
      </c>
      <c r="J51" s="226" t="s">
        <v>8</v>
      </c>
      <c r="K51" s="226" t="s">
        <v>9</v>
      </c>
      <c r="L51" s="226" t="s">
        <v>10</v>
      </c>
      <c r="M51" s="226" t="s">
        <v>11</v>
      </c>
      <c r="N51" s="224" t="s">
        <v>48</v>
      </c>
      <c r="O51" s="223" t="s">
        <v>20</v>
      </c>
    </row>
    <row r="52" spans="1:15" x14ac:dyDescent="0.2">
      <c r="A52" s="221">
        <v>2005</v>
      </c>
      <c r="B52" s="204"/>
      <c r="C52" s="205"/>
      <c r="D52" s="205"/>
      <c r="E52" s="205"/>
      <c r="F52" s="205"/>
      <c r="G52" s="54">
        <v>23</v>
      </c>
      <c r="H52" s="54">
        <v>29</v>
      </c>
      <c r="I52" s="54">
        <v>37</v>
      </c>
      <c r="J52" s="54">
        <v>34</v>
      </c>
      <c r="K52" s="54">
        <v>27</v>
      </c>
      <c r="L52" s="54">
        <v>15</v>
      </c>
      <c r="M52" s="87">
        <v>0</v>
      </c>
      <c r="N52" s="55">
        <v>75</v>
      </c>
      <c r="O52" s="121">
        <f>AVERAGE(B52:M52)</f>
        <v>23.571428571428573</v>
      </c>
    </row>
    <row r="53" spans="1:15" x14ac:dyDescent="0.2">
      <c r="A53" s="221">
        <v>2006</v>
      </c>
      <c r="B53" s="90">
        <v>20</v>
      </c>
      <c r="C53" s="54">
        <v>34</v>
      </c>
      <c r="D53" s="54">
        <v>44</v>
      </c>
      <c r="E53" s="54">
        <v>56</v>
      </c>
      <c r="F53" s="54">
        <v>62</v>
      </c>
      <c r="G53" s="54">
        <v>46</v>
      </c>
      <c r="H53" s="54">
        <v>52</v>
      </c>
      <c r="I53" s="54">
        <v>72</v>
      </c>
      <c r="J53" s="54">
        <v>41</v>
      </c>
      <c r="K53" s="54">
        <v>62</v>
      </c>
      <c r="L53" s="54">
        <v>65</v>
      </c>
      <c r="M53" s="87">
        <v>52</v>
      </c>
      <c r="N53" s="55">
        <v>281</v>
      </c>
      <c r="O53" s="121">
        <f>AVERAGE(B53:M53)</f>
        <v>50.5</v>
      </c>
    </row>
    <row r="54" spans="1:15" x14ac:dyDescent="0.2">
      <c r="A54" s="221">
        <v>2007</v>
      </c>
      <c r="B54" s="90">
        <v>62</v>
      </c>
      <c r="C54" s="54">
        <v>26</v>
      </c>
      <c r="D54" s="54">
        <v>29</v>
      </c>
      <c r="E54" s="54">
        <v>32</v>
      </c>
      <c r="F54" s="54">
        <v>46</v>
      </c>
      <c r="G54" s="54">
        <v>67</v>
      </c>
      <c r="H54" s="54">
        <v>69</v>
      </c>
      <c r="I54" s="54">
        <v>44</v>
      </c>
      <c r="J54" s="54">
        <v>20</v>
      </c>
      <c r="K54" s="54">
        <v>61</v>
      </c>
      <c r="L54" s="54">
        <v>66</v>
      </c>
      <c r="M54" s="87">
        <v>60</v>
      </c>
      <c r="N54" s="55">
        <v>213</v>
      </c>
      <c r="O54" s="121">
        <f>AVERAGE(B54:M54)</f>
        <v>48.5</v>
      </c>
    </row>
    <row r="55" spans="1:15" x14ac:dyDescent="0.2">
      <c r="A55" s="221">
        <v>2008</v>
      </c>
      <c r="B55" s="90">
        <v>63</v>
      </c>
      <c r="C55" s="54">
        <v>34</v>
      </c>
      <c r="D55" s="54">
        <v>37</v>
      </c>
      <c r="E55" s="54">
        <v>67</v>
      </c>
      <c r="F55" s="54">
        <v>55</v>
      </c>
      <c r="G55" s="54">
        <v>34</v>
      </c>
      <c r="H55" s="54">
        <v>39</v>
      </c>
      <c r="I55" s="54">
        <v>41</v>
      </c>
      <c r="J55" s="54">
        <v>43</v>
      </c>
      <c r="K55" s="54">
        <v>61</v>
      </c>
      <c r="L55" s="54">
        <v>47</v>
      </c>
      <c r="M55" s="87">
        <v>49</v>
      </c>
      <c r="N55" s="55">
        <v>162</v>
      </c>
      <c r="O55" s="121">
        <f>AVERAGE(B55:M55)</f>
        <v>47.5</v>
      </c>
    </row>
    <row r="56" spans="1:15" x14ac:dyDescent="0.2">
      <c r="A56" s="221">
        <v>2009</v>
      </c>
      <c r="B56" s="90">
        <v>36</v>
      </c>
      <c r="C56" s="54">
        <v>25</v>
      </c>
      <c r="D56" s="54">
        <v>25</v>
      </c>
      <c r="E56" s="54">
        <v>10</v>
      </c>
      <c r="F56" s="54">
        <v>25</v>
      </c>
      <c r="G56" s="54">
        <v>20</v>
      </c>
      <c r="H56" s="54">
        <v>38</v>
      </c>
      <c r="I56" s="54">
        <v>38</v>
      </c>
      <c r="J56" s="54">
        <v>28</v>
      </c>
      <c r="K56" s="54">
        <v>0</v>
      </c>
      <c r="L56" s="54">
        <v>6</v>
      </c>
      <c r="M56" s="87">
        <v>14</v>
      </c>
      <c r="N56" s="55">
        <v>93</v>
      </c>
      <c r="O56" s="121">
        <f>AVERAGE(B56:M56)</f>
        <v>22.083333333333332</v>
      </c>
    </row>
    <row r="57" spans="1:15" x14ac:dyDescent="0.2">
      <c r="A57" s="221">
        <v>2010</v>
      </c>
      <c r="B57" s="90">
        <v>7</v>
      </c>
      <c r="C57" s="54">
        <v>0</v>
      </c>
      <c r="D57" s="54">
        <v>0</v>
      </c>
      <c r="E57" s="54">
        <v>16</v>
      </c>
      <c r="F57" s="54">
        <v>8</v>
      </c>
      <c r="G57" s="54">
        <v>4</v>
      </c>
      <c r="H57" s="54">
        <v>4</v>
      </c>
      <c r="I57" s="54">
        <v>0</v>
      </c>
      <c r="J57" s="54">
        <v>0</v>
      </c>
      <c r="K57" s="54">
        <v>0</v>
      </c>
      <c r="L57" s="54">
        <v>15</v>
      </c>
      <c r="M57" s="87">
        <v>0</v>
      </c>
      <c r="N57" s="55">
        <v>27</v>
      </c>
      <c r="O57" s="121">
        <f t="shared" ref="O57:O66" si="28">AVERAGE(B57:M57)</f>
        <v>4.5</v>
      </c>
    </row>
    <row r="58" spans="1:15" x14ac:dyDescent="0.2">
      <c r="A58" s="221">
        <v>2011</v>
      </c>
      <c r="B58" s="90">
        <v>0</v>
      </c>
      <c r="C58" s="54">
        <v>0</v>
      </c>
      <c r="D58" s="54">
        <v>15</v>
      </c>
      <c r="E58" s="54">
        <v>10</v>
      </c>
      <c r="F58" s="54">
        <v>13</v>
      </c>
      <c r="G58" s="54">
        <v>8</v>
      </c>
      <c r="H58" s="54">
        <v>8</v>
      </c>
      <c r="I58" s="54">
        <v>5</v>
      </c>
      <c r="J58" s="54">
        <v>0</v>
      </c>
      <c r="K58" s="54">
        <v>12</v>
      </c>
      <c r="L58" s="54">
        <v>13</v>
      </c>
      <c r="M58" s="87">
        <v>12</v>
      </c>
      <c r="N58" s="55">
        <v>39</v>
      </c>
      <c r="O58" s="121">
        <f t="shared" si="28"/>
        <v>8</v>
      </c>
    </row>
    <row r="59" spans="1:15" x14ac:dyDescent="0.2">
      <c r="A59" s="221">
        <v>2012</v>
      </c>
      <c r="B59" s="90">
        <v>17</v>
      </c>
      <c r="C59" s="54">
        <v>16</v>
      </c>
      <c r="D59" s="54">
        <v>13</v>
      </c>
      <c r="E59" s="54">
        <v>10</v>
      </c>
      <c r="F59" s="54">
        <v>0</v>
      </c>
      <c r="G59" s="54">
        <v>13</v>
      </c>
      <c r="H59" s="54">
        <v>6</v>
      </c>
      <c r="I59" s="54">
        <v>0</v>
      </c>
      <c r="J59" s="54">
        <v>12</v>
      </c>
      <c r="K59" s="54">
        <v>0</v>
      </c>
      <c r="L59" s="54">
        <v>0</v>
      </c>
      <c r="M59" s="87">
        <v>16</v>
      </c>
      <c r="N59" s="55">
        <v>37</v>
      </c>
      <c r="O59" s="121">
        <f t="shared" si="28"/>
        <v>8.5833333333333339</v>
      </c>
    </row>
    <row r="60" spans="1:15" x14ac:dyDescent="0.2">
      <c r="A60" s="221">
        <v>2013</v>
      </c>
      <c r="B60" s="90">
        <v>0</v>
      </c>
      <c r="C60" s="54">
        <v>0</v>
      </c>
      <c r="D60" s="54">
        <v>0</v>
      </c>
      <c r="E60" s="54">
        <v>6</v>
      </c>
      <c r="F60" s="54">
        <v>9</v>
      </c>
      <c r="G60" s="54">
        <v>21</v>
      </c>
      <c r="H60" s="54">
        <v>13</v>
      </c>
      <c r="I60" s="54">
        <v>12</v>
      </c>
      <c r="J60" s="54">
        <v>4</v>
      </c>
      <c r="K60" s="54">
        <v>0</v>
      </c>
      <c r="L60" s="54">
        <v>7</v>
      </c>
      <c r="M60" s="87">
        <v>20</v>
      </c>
      <c r="N60" s="55">
        <v>37</v>
      </c>
      <c r="O60" s="121">
        <f t="shared" si="28"/>
        <v>7.666666666666667</v>
      </c>
    </row>
    <row r="61" spans="1:15" x14ac:dyDescent="0.2">
      <c r="A61" s="221">
        <v>2014</v>
      </c>
      <c r="B61" s="90">
        <v>0</v>
      </c>
      <c r="C61" s="54">
        <v>8</v>
      </c>
      <c r="D61" s="54">
        <v>5</v>
      </c>
      <c r="E61" s="54">
        <v>9</v>
      </c>
      <c r="F61" s="54">
        <v>15</v>
      </c>
      <c r="G61" s="54">
        <v>17</v>
      </c>
      <c r="H61" s="54">
        <v>12</v>
      </c>
      <c r="I61" s="54">
        <v>15</v>
      </c>
      <c r="J61" s="54">
        <v>14</v>
      </c>
      <c r="K61" s="54">
        <v>24</v>
      </c>
      <c r="L61" s="54">
        <v>18</v>
      </c>
      <c r="M61" s="87">
        <v>23</v>
      </c>
      <c r="N61" s="55">
        <v>45</v>
      </c>
      <c r="O61" s="121">
        <f t="shared" si="28"/>
        <v>13.333333333333334</v>
      </c>
    </row>
    <row r="62" spans="1:15" x14ac:dyDescent="0.2">
      <c r="A62" s="221">
        <v>2015</v>
      </c>
      <c r="B62" s="90">
        <v>17</v>
      </c>
      <c r="C62" s="54">
        <v>21</v>
      </c>
      <c r="D62" s="54">
        <v>11</v>
      </c>
      <c r="E62" s="54">
        <v>17</v>
      </c>
      <c r="F62" s="54">
        <v>16</v>
      </c>
      <c r="G62" s="54">
        <v>17</v>
      </c>
      <c r="H62" s="54">
        <v>23</v>
      </c>
      <c r="I62" s="54">
        <v>19</v>
      </c>
      <c r="J62" s="54">
        <v>18</v>
      </c>
      <c r="K62" s="54">
        <v>16</v>
      </c>
      <c r="L62" s="54">
        <v>15</v>
      </c>
      <c r="M62" s="87">
        <v>21</v>
      </c>
      <c r="N62" s="55">
        <v>50</v>
      </c>
      <c r="O62" s="121">
        <f t="shared" si="28"/>
        <v>17.583333333333332</v>
      </c>
    </row>
    <row r="63" spans="1:15" x14ac:dyDescent="0.2">
      <c r="A63" s="221">
        <v>2016</v>
      </c>
      <c r="B63" s="90">
        <v>24</v>
      </c>
      <c r="C63" s="54">
        <v>29</v>
      </c>
      <c r="D63" s="54">
        <v>19</v>
      </c>
      <c r="E63" s="54">
        <v>21</v>
      </c>
      <c r="F63" s="54">
        <v>23</v>
      </c>
      <c r="G63" s="54">
        <v>17</v>
      </c>
      <c r="H63" s="54">
        <v>22</v>
      </c>
      <c r="I63" s="54">
        <v>18</v>
      </c>
      <c r="J63" s="54">
        <v>16</v>
      </c>
      <c r="K63" s="54">
        <v>28</v>
      </c>
      <c r="L63" s="54">
        <v>20</v>
      </c>
      <c r="M63" s="87">
        <v>26</v>
      </c>
      <c r="N63" s="55">
        <v>77</v>
      </c>
      <c r="O63" s="121">
        <f t="shared" si="28"/>
        <v>21.916666666666668</v>
      </c>
    </row>
    <row r="64" spans="1:15" x14ac:dyDescent="0.2">
      <c r="A64" s="221">
        <v>2017</v>
      </c>
      <c r="B64" s="90">
        <v>23</v>
      </c>
      <c r="C64" s="54">
        <v>24</v>
      </c>
      <c r="D64" s="54">
        <v>29</v>
      </c>
      <c r="E64" s="54">
        <v>29</v>
      </c>
      <c r="F64" s="54">
        <v>22</v>
      </c>
      <c r="G64" s="54">
        <v>27</v>
      </c>
      <c r="H64" s="54">
        <v>23</v>
      </c>
      <c r="I64" s="54">
        <v>23</v>
      </c>
      <c r="J64" s="54">
        <v>24</v>
      </c>
      <c r="K64" s="54">
        <v>28</v>
      </c>
      <c r="L64" s="54">
        <v>25</v>
      </c>
      <c r="M64" s="87">
        <v>20</v>
      </c>
      <c r="N64" s="55">
        <v>74</v>
      </c>
      <c r="O64" s="121">
        <f t="shared" si="28"/>
        <v>24.75</v>
      </c>
    </row>
    <row r="65" spans="1:15" x14ac:dyDescent="0.2">
      <c r="A65" s="221">
        <v>2018</v>
      </c>
      <c r="B65" s="90">
        <v>17</v>
      </c>
      <c r="C65" s="54">
        <v>23</v>
      </c>
      <c r="D65" s="54">
        <v>19</v>
      </c>
      <c r="E65" s="54">
        <v>20</v>
      </c>
      <c r="F65" s="54">
        <v>16</v>
      </c>
      <c r="G65" s="54">
        <v>19</v>
      </c>
      <c r="H65" s="54">
        <v>23</v>
      </c>
      <c r="I65" s="54">
        <v>16</v>
      </c>
      <c r="J65" s="54">
        <v>25</v>
      </c>
      <c r="K65" s="54">
        <v>19</v>
      </c>
      <c r="L65" s="54">
        <v>15</v>
      </c>
      <c r="M65" s="87">
        <v>20</v>
      </c>
      <c r="N65" s="55">
        <v>57</v>
      </c>
      <c r="O65" s="121">
        <f t="shared" si="28"/>
        <v>19.333333333333332</v>
      </c>
    </row>
    <row r="66" spans="1:15" x14ac:dyDescent="0.2">
      <c r="A66" s="221">
        <v>2019</v>
      </c>
      <c r="B66" s="90">
        <v>17</v>
      </c>
      <c r="C66" s="54">
        <v>24</v>
      </c>
      <c r="D66" s="54">
        <v>23</v>
      </c>
      <c r="E66" s="54">
        <v>16</v>
      </c>
      <c r="F66" s="54">
        <v>14</v>
      </c>
      <c r="G66" s="54">
        <v>17</v>
      </c>
      <c r="H66" s="54">
        <v>15</v>
      </c>
      <c r="I66" s="54">
        <v>19</v>
      </c>
      <c r="J66" s="54">
        <v>21</v>
      </c>
      <c r="K66" s="54">
        <v>20</v>
      </c>
      <c r="L66" s="54">
        <v>22</v>
      </c>
      <c r="M66" s="87">
        <v>17</v>
      </c>
      <c r="N66" s="55">
        <v>58</v>
      </c>
      <c r="O66" s="121">
        <f t="shared" si="28"/>
        <v>18.75</v>
      </c>
    </row>
    <row r="67" spans="1:15" x14ac:dyDescent="0.2">
      <c r="A67" s="221">
        <v>2020</v>
      </c>
      <c r="B67" s="54">
        <v>18</v>
      </c>
      <c r="C67" s="54">
        <v>17</v>
      </c>
      <c r="D67" s="54">
        <v>14</v>
      </c>
      <c r="E67" s="54">
        <v>20</v>
      </c>
      <c r="F67" s="54">
        <v>13</v>
      </c>
      <c r="G67" s="54">
        <v>15</v>
      </c>
      <c r="H67" s="54">
        <v>15</v>
      </c>
      <c r="I67" s="54">
        <v>18</v>
      </c>
      <c r="J67" s="54">
        <v>23</v>
      </c>
      <c r="K67" s="54">
        <v>15</v>
      </c>
      <c r="L67" s="54">
        <v>21</v>
      </c>
      <c r="M67" s="87">
        <v>17</v>
      </c>
      <c r="N67" s="55">
        <v>56</v>
      </c>
      <c r="O67" s="121">
        <f t="shared" ref="O67:O72" si="29">AVERAGE(B67:M67)</f>
        <v>17.166666666666668</v>
      </c>
    </row>
    <row r="68" spans="1:15" x14ac:dyDescent="0.2">
      <c r="A68" s="221">
        <v>2021</v>
      </c>
      <c r="B68" s="54">
        <v>18</v>
      </c>
      <c r="C68" s="54">
        <v>17</v>
      </c>
      <c r="D68" s="54">
        <v>20</v>
      </c>
      <c r="E68" s="54">
        <v>14</v>
      </c>
      <c r="F68" s="54">
        <v>13</v>
      </c>
      <c r="G68" s="54">
        <v>14</v>
      </c>
      <c r="H68" s="54">
        <v>14</v>
      </c>
      <c r="I68" s="54">
        <v>19</v>
      </c>
      <c r="J68" s="54">
        <v>17</v>
      </c>
      <c r="K68" s="54">
        <v>19</v>
      </c>
      <c r="L68" s="54">
        <v>18</v>
      </c>
      <c r="M68" s="87">
        <v>13</v>
      </c>
      <c r="N68" s="55">
        <v>49</v>
      </c>
      <c r="O68" s="121">
        <f t="shared" si="29"/>
        <v>16.333333333333332</v>
      </c>
    </row>
    <row r="69" spans="1:15" x14ac:dyDescent="0.2">
      <c r="A69" s="221">
        <v>2022</v>
      </c>
      <c r="B69" s="54">
        <v>19</v>
      </c>
      <c r="C69" s="54">
        <v>14</v>
      </c>
      <c r="D69" s="54">
        <v>15</v>
      </c>
      <c r="E69" s="54">
        <v>13</v>
      </c>
      <c r="F69" s="54">
        <v>12</v>
      </c>
      <c r="G69" s="54">
        <v>12</v>
      </c>
      <c r="H69" s="54">
        <v>18</v>
      </c>
      <c r="I69" s="54">
        <v>10</v>
      </c>
      <c r="J69" s="54">
        <v>9</v>
      </c>
      <c r="K69" s="54">
        <v>20</v>
      </c>
      <c r="L69" s="54">
        <v>14</v>
      </c>
      <c r="M69" s="87">
        <v>13</v>
      </c>
      <c r="N69" s="55">
        <v>45</v>
      </c>
      <c r="O69" s="121">
        <f t="shared" si="29"/>
        <v>14.083333333333334</v>
      </c>
    </row>
    <row r="70" spans="1:15" x14ac:dyDescent="0.2">
      <c r="A70" s="221">
        <v>2023</v>
      </c>
      <c r="B70" s="54">
        <v>12</v>
      </c>
      <c r="C70" s="54">
        <v>13</v>
      </c>
      <c r="D70" s="54">
        <v>13</v>
      </c>
      <c r="E70" s="54">
        <v>8</v>
      </c>
      <c r="F70" s="54">
        <v>10</v>
      </c>
      <c r="G70" s="54">
        <v>10</v>
      </c>
      <c r="H70" s="54">
        <v>12</v>
      </c>
      <c r="I70" s="54">
        <v>12</v>
      </c>
      <c r="J70" s="54">
        <v>10</v>
      </c>
      <c r="K70" s="54">
        <v>14</v>
      </c>
      <c r="L70" s="54">
        <v>9</v>
      </c>
      <c r="M70" s="87">
        <v>10</v>
      </c>
      <c r="N70" s="55">
        <v>27</v>
      </c>
      <c r="O70" s="121">
        <f t="shared" si="29"/>
        <v>11.083333333333334</v>
      </c>
    </row>
    <row r="71" spans="1:15" x14ac:dyDescent="0.2">
      <c r="A71" s="221">
        <v>2024</v>
      </c>
      <c r="B71" s="54">
        <v>10</v>
      </c>
      <c r="C71" s="54">
        <v>11</v>
      </c>
      <c r="D71" s="54">
        <v>11</v>
      </c>
      <c r="E71" s="54">
        <v>8</v>
      </c>
      <c r="F71" s="54">
        <v>9</v>
      </c>
      <c r="G71" s="54">
        <v>11</v>
      </c>
      <c r="H71" s="54">
        <v>13</v>
      </c>
      <c r="I71" s="54">
        <v>9</v>
      </c>
      <c r="J71" s="54">
        <v>14</v>
      </c>
      <c r="K71" s="54">
        <v>13</v>
      </c>
      <c r="L71" s="54">
        <v>9</v>
      </c>
      <c r="M71" s="87">
        <v>12</v>
      </c>
      <c r="N71" s="55">
        <v>24</v>
      </c>
      <c r="O71" s="121">
        <f t="shared" si="29"/>
        <v>10.833333333333334</v>
      </c>
    </row>
    <row r="72" spans="1:15" x14ac:dyDescent="0.2">
      <c r="A72" s="221">
        <v>2025</v>
      </c>
      <c r="B72" s="53">
        <v>8</v>
      </c>
      <c r="M72" s="87"/>
      <c r="N72" s="55">
        <v>8</v>
      </c>
      <c r="O72" s="121">
        <f t="shared" si="29"/>
        <v>8</v>
      </c>
    </row>
    <row r="74" spans="1:15" x14ac:dyDescent="0.2">
      <c r="A74" s="272"/>
      <c r="B74" s="276" t="s">
        <v>262</v>
      </c>
      <c r="C74" s="277"/>
      <c r="D74" s="277"/>
      <c r="E74" s="277"/>
      <c r="F74" s="277"/>
      <c r="G74" s="277"/>
      <c r="H74" s="277"/>
      <c r="I74" s="277"/>
      <c r="J74" s="277"/>
      <c r="K74" s="277"/>
      <c r="L74" s="277"/>
      <c r="M74" s="277"/>
      <c r="N74" s="278"/>
      <c r="O74" s="122">
        <f>AVERAGE(B76:M96)</f>
        <v>12.275423728813559</v>
      </c>
    </row>
    <row r="75" spans="1:15" x14ac:dyDescent="0.2">
      <c r="A75" s="273"/>
      <c r="B75" s="226" t="s">
        <v>0</v>
      </c>
      <c r="C75" s="226" t="s">
        <v>1</v>
      </c>
      <c r="D75" s="226" t="s">
        <v>2</v>
      </c>
      <c r="E75" s="226" t="s">
        <v>3</v>
      </c>
      <c r="F75" s="226" t="s">
        <v>4</v>
      </c>
      <c r="G75" s="226" t="s">
        <v>5</v>
      </c>
      <c r="H75" s="226" t="s">
        <v>6</v>
      </c>
      <c r="I75" s="226" t="s">
        <v>7</v>
      </c>
      <c r="J75" s="226" t="s">
        <v>8</v>
      </c>
      <c r="K75" s="226" t="s">
        <v>9</v>
      </c>
      <c r="L75" s="226" t="s">
        <v>10</v>
      </c>
      <c r="M75" s="226" t="s">
        <v>11</v>
      </c>
      <c r="N75" s="224" t="s">
        <v>48</v>
      </c>
      <c r="O75" s="223" t="s">
        <v>20</v>
      </c>
    </row>
    <row r="76" spans="1:15" x14ac:dyDescent="0.2">
      <c r="A76" s="221">
        <v>2005</v>
      </c>
      <c r="B76" s="204"/>
      <c r="C76" s="205"/>
      <c r="D76" s="205"/>
      <c r="E76" s="205"/>
      <c r="F76" s="205"/>
      <c r="G76" s="54">
        <v>12</v>
      </c>
      <c r="H76" s="54">
        <v>17</v>
      </c>
      <c r="I76" s="54">
        <v>24</v>
      </c>
      <c r="J76" s="54">
        <v>18</v>
      </c>
      <c r="K76" s="54">
        <v>18</v>
      </c>
      <c r="L76" s="54">
        <v>9</v>
      </c>
      <c r="M76" s="87">
        <v>0</v>
      </c>
      <c r="N76" s="89">
        <v>40</v>
      </c>
      <c r="O76" s="121">
        <f>AVERAGE(B76:M76)</f>
        <v>14</v>
      </c>
    </row>
    <row r="77" spans="1:15" x14ac:dyDescent="0.2">
      <c r="A77" s="221">
        <v>2006</v>
      </c>
      <c r="B77" s="90">
        <v>15</v>
      </c>
      <c r="C77" s="54">
        <v>16</v>
      </c>
      <c r="D77" s="54">
        <v>22</v>
      </c>
      <c r="E77" s="54">
        <v>24</v>
      </c>
      <c r="F77" s="54">
        <v>32</v>
      </c>
      <c r="G77" s="54">
        <v>26</v>
      </c>
      <c r="H77" s="54">
        <v>28</v>
      </c>
      <c r="I77" s="54">
        <v>29</v>
      </c>
      <c r="J77" s="54">
        <v>31</v>
      </c>
      <c r="K77" s="54">
        <v>33</v>
      </c>
      <c r="L77" s="54">
        <v>36</v>
      </c>
      <c r="M77" s="87">
        <v>21</v>
      </c>
      <c r="N77" s="91">
        <v>142</v>
      </c>
      <c r="O77" s="121">
        <f>AVERAGE(B77:M77)</f>
        <v>26.083333333333332</v>
      </c>
    </row>
    <row r="78" spans="1:15" x14ac:dyDescent="0.2">
      <c r="A78" s="221">
        <v>2007</v>
      </c>
      <c r="B78" s="90">
        <v>30</v>
      </c>
      <c r="C78" s="54">
        <v>13</v>
      </c>
      <c r="D78" s="54">
        <v>16</v>
      </c>
      <c r="E78" s="54">
        <v>16</v>
      </c>
      <c r="F78" s="54">
        <v>28</v>
      </c>
      <c r="G78" s="54">
        <v>37</v>
      </c>
      <c r="H78" s="54">
        <v>38</v>
      </c>
      <c r="I78" s="54">
        <v>29</v>
      </c>
      <c r="J78" s="54">
        <v>7</v>
      </c>
      <c r="K78" s="54">
        <v>28</v>
      </c>
      <c r="L78" s="54">
        <v>27</v>
      </c>
      <c r="M78" s="87">
        <v>40</v>
      </c>
      <c r="N78" s="91">
        <v>113</v>
      </c>
      <c r="O78" s="121">
        <f>AVERAGE(B78:M78)</f>
        <v>25.75</v>
      </c>
    </row>
    <row r="79" spans="1:15" x14ac:dyDescent="0.2">
      <c r="A79" s="221">
        <v>2008</v>
      </c>
      <c r="B79" s="90">
        <v>40</v>
      </c>
      <c r="C79" s="54">
        <v>19</v>
      </c>
      <c r="D79" s="54">
        <v>23</v>
      </c>
      <c r="E79" s="54">
        <v>33</v>
      </c>
      <c r="F79" s="54">
        <v>26</v>
      </c>
      <c r="G79" s="54">
        <v>15</v>
      </c>
      <c r="H79" s="54">
        <v>23</v>
      </c>
      <c r="I79" s="54">
        <v>27</v>
      </c>
      <c r="J79" s="54">
        <v>26</v>
      </c>
      <c r="K79" s="54">
        <v>35</v>
      </c>
      <c r="L79" s="54">
        <v>24</v>
      </c>
      <c r="M79" s="87">
        <v>21</v>
      </c>
      <c r="N79" s="91">
        <v>92</v>
      </c>
      <c r="O79" s="121">
        <f>AVERAGE(B79:M79)</f>
        <v>26</v>
      </c>
    </row>
    <row r="80" spans="1:15" x14ac:dyDescent="0.2">
      <c r="A80" s="221">
        <v>2009</v>
      </c>
      <c r="B80" s="90">
        <v>21</v>
      </c>
      <c r="C80" s="54">
        <v>12</v>
      </c>
      <c r="D80" s="54">
        <v>15</v>
      </c>
      <c r="E80" s="54">
        <v>6</v>
      </c>
      <c r="F80" s="54">
        <v>16</v>
      </c>
      <c r="G80" s="54">
        <v>11</v>
      </c>
      <c r="H80" s="54">
        <v>23</v>
      </c>
      <c r="I80" s="54">
        <v>26</v>
      </c>
      <c r="J80" s="54">
        <v>19</v>
      </c>
      <c r="K80" s="54">
        <v>0</v>
      </c>
      <c r="L80" s="54">
        <v>3</v>
      </c>
      <c r="M80" s="87">
        <v>8</v>
      </c>
      <c r="N80" s="91">
        <v>53</v>
      </c>
      <c r="O80" s="121">
        <f>AVERAGE(B80:M80)</f>
        <v>13.333333333333334</v>
      </c>
    </row>
    <row r="81" spans="1:15" x14ac:dyDescent="0.2">
      <c r="A81" s="221">
        <v>2010</v>
      </c>
      <c r="B81" s="90">
        <v>3</v>
      </c>
      <c r="C81" s="54">
        <v>0</v>
      </c>
      <c r="D81" s="54">
        <v>0</v>
      </c>
      <c r="E81" s="54">
        <v>11</v>
      </c>
      <c r="F81" s="54">
        <v>4</v>
      </c>
      <c r="G81" s="54">
        <v>3</v>
      </c>
      <c r="H81" s="54">
        <v>3</v>
      </c>
      <c r="I81" s="54">
        <v>0</v>
      </c>
      <c r="J81" s="54">
        <v>0</v>
      </c>
      <c r="K81" s="54">
        <v>0</v>
      </c>
      <c r="L81" s="54">
        <v>8</v>
      </c>
      <c r="M81" s="87">
        <v>0</v>
      </c>
      <c r="N81" s="91">
        <v>18</v>
      </c>
      <c r="O81" s="121">
        <f t="shared" ref="O81:O90" si="30">AVERAGE(B81:M81)</f>
        <v>2.6666666666666665</v>
      </c>
    </row>
    <row r="82" spans="1:15" x14ac:dyDescent="0.2">
      <c r="A82" s="221">
        <v>2011</v>
      </c>
      <c r="B82" s="90">
        <v>0</v>
      </c>
      <c r="C82" s="54">
        <v>0</v>
      </c>
      <c r="D82" s="54">
        <v>6</v>
      </c>
      <c r="E82" s="54">
        <v>5</v>
      </c>
      <c r="F82" s="54">
        <v>10</v>
      </c>
      <c r="G82" s="54">
        <v>5</v>
      </c>
      <c r="H82" s="54">
        <v>3</v>
      </c>
      <c r="I82" s="54">
        <v>4</v>
      </c>
      <c r="J82" s="54">
        <v>0</v>
      </c>
      <c r="K82" s="54">
        <v>8</v>
      </c>
      <c r="L82" s="54">
        <v>7</v>
      </c>
      <c r="M82" s="87">
        <v>7</v>
      </c>
      <c r="N82" s="91">
        <v>23</v>
      </c>
      <c r="O82" s="121">
        <f t="shared" si="30"/>
        <v>4.583333333333333</v>
      </c>
    </row>
    <row r="83" spans="1:15" x14ac:dyDescent="0.2">
      <c r="A83" s="221">
        <v>2012</v>
      </c>
      <c r="B83" s="90">
        <v>8</v>
      </c>
      <c r="C83" s="54">
        <v>10</v>
      </c>
      <c r="D83" s="54">
        <v>8</v>
      </c>
      <c r="E83" s="54">
        <v>8</v>
      </c>
      <c r="F83" s="54">
        <v>0</v>
      </c>
      <c r="G83" s="54">
        <v>7</v>
      </c>
      <c r="H83" s="54">
        <v>3</v>
      </c>
      <c r="I83" s="54">
        <v>0</v>
      </c>
      <c r="J83" s="54">
        <v>4</v>
      </c>
      <c r="K83" s="54">
        <v>0</v>
      </c>
      <c r="L83" s="54">
        <v>0</v>
      </c>
      <c r="M83" s="87">
        <v>12</v>
      </c>
      <c r="N83" s="91">
        <v>21</v>
      </c>
      <c r="O83" s="121">
        <f t="shared" si="30"/>
        <v>5</v>
      </c>
    </row>
    <row r="84" spans="1:15" x14ac:dyDescent="0.2">
      <c r="A84" s="221">
        <v>2013</v>
      </c>
      <c r="B84" s="90">
        <v>0</v>
      </c>
      <c r="C84" s="54">
        <v>0</v>
      </c>
      <c r="D84" s="54">
        <v>0</v>
      </c>
      <c r="E84" s="54">
        <v>4</v>
      </c>
      <c r="F84" s="54">
        <v>4</v>
      </c>
      <c r="G84" s="54">
        <v>13</v>
      </c>
      <c r="H84" s="54">
        <v>8</v>
      </c>
      <c r="I84" s="54">
        <v>9</v>
      </c>
      <c r="J84" s="54">
        <v>3</v>
      </c>
      <c r="K84" s="54">
        <v>0</v>
      </c>
      <c r="L84" s="54">
        <v>4</v>
      </c>
      <c r="M84" s="87">
        <v>10</v>
      </c>
      <c r="N84" s="91">
        <v>25</v>
      </c>
      <c r="O84" s="121">
        <f t="shared" si="30"/>
        <v>4.583333333333333</v>
      </c>
    </row>
    <row r="85" spans="1:15" x14ac:dyDescent="0.2">
      <c r="A85" s="221">
        <v>2014</v>
      </c>
      <c r="B85" s="90">
        <v>0</v>
      </c>
      <c r="C85" s="54">
        <v>5</v>
      </c>
      <c r="D85" s="54">
        <v>3</v>
      </c>
      <c r="E85" s="54">
        <v>3</v>
      </c>
      <c r="F85" s="54">
        <v>9</v>
      </c>
      <c r="G85" s="54">
        <v>12</v>
      </c>
      <c r="H85" s="54">
        <v>7</v>
      </c>
      <c r="I85" s="54">
        <v>12</v>
      </c>
      <c r="J85" s="54">
        <v>12</v>
      </c>
      <c r="K85" s="54">
        <v>20</v>
      </c>
      <c r="L85" s="54">
        <v>15</v>
      </c>
      <c r="M85" s="87">
        <v>19</v>
      </c>
      <c r="N85" s="91">
        <v>35</v>
      </c>
      <c r="O85" s="121">
        <f t="shared" si="30"/>
        <v>9.75</v>
      </c>
    </row>
    <row r="86" spans="1:15" x14ac:dyDescent="0.2">
      <c r="A86" s="221">
        <v>2015</v>
      </c>
      <c r="B86" s="90">
        <v>15</v>
      </c>
      <c r="C86" s="54">
        <v>16</v>
      </c>
      <c r="D86" s="54">
        <v>9</v>
      </c>
      <c r="E86" s="54">
        <v>11</v>
      </c>
      <c r="F86" s="54">
        <v>11</v>
      </c>
      <c r="G86" s="54">
        <v>13</v>
      </c>
      <c r="H86" s="54">
        <v>13</v>
      </c>
      <c r="I86" s="54">
        <v>13</v>
      </c>
      <c r="J86" s="54">
        <v>12</v>
      </c>
      <c r="K86" s="54">
        <v>12</v>
      </c>
      <c r="L86" s="54">
        <v>11</v>
      </c>
      <c r="M86" s="87">
        <v>13</v>
      </c>
      <c r="N86" s="91">
        <v>31</v>
      </c>
      <c r="O86" s="121">
        <f t="shared" si="30"/>
        <v>12.416666666666666</v>
      </c>
    </row>
    <row r="87" spans="1:15" x14ac:dyDescent="0.2">
      <c r="A87" s="221">
        <v>2016</v>
      </c>
      <c r="B87" s="90">
        <v>12</v>
      </c>
      <c r="C87" s="54">
        <v>16</v>
      </c>
      <c r="D87" s="54">
        <v>12</v>
      </c>
      <c r="E87" s="54">
        <v>12</v>
      </c>
      <c r="F87" s="54">
        <v>14</v>
      </c>
      <c r="G87" s="54">
        <v>14</v>
      </c>
      <c r="H87" s="54">
        <v>17</v>
      </c>
      <c r="I87" s="54">
        <v>13</v>
      </c>
      <c r="J87" s="54">
        <v>10</v>
      </c>
      <c r="K87" s="54">
        <v>19</v>
      </c>
      <c r="L87" s="54">
        <v>13</v>
      </c>
      <c r="M87" s="87">
        <v>14</v>
      </c>
      <c r="N87" s="91">
        <v>43</v>
      </c>
      <c r="O87" s="121">
        <f t="shared" si="30"/>
        <v>13.833333333333334</v>
      </c>
    </row>
    <row r="88" spans="1:15" x14ac:dyDescent="0.2">
      <c r="A88" s="221">
        <v>2017</v>
      </c>
      <c r="B88" s="90">
        <v>12</v>
      </c>
      <c r="C88" s="54">
        <v>13</v>
      </c>
      <c r="D88" s="54">
        <v>17</v>
      </c>
      <c r="E88" s="54">
        <v>14</v>
      </c>
      <c r="F88" s="54">
        <v>17</v>
      </c>
      <c r="G88" s="54">
        <v>16</v>
      </c>
      <c r="H88" s="54">
        <v>12</v>
      </c>
      <c r="I88" s="54">
        <v>16</v>
      </c>
      <c r="J88" s="54">
        <v>15</v>
      </c>
      <c r="K88" s="54">
        <v>18</v>
      </c>
      <c r="L88" s="54">
        <v>12</v>
      </c>
      <c r="M88" s="87">
        <v>11</v>
      </c>
      <c r="N88" s="91">
        <v>38</v>
      </c>
      <c r="O88" s="121">
        <f t="shared" si="30"/>
        <v>14.416666666666666</v>
      </c>
    </row>
    <row r="89" spans="1:15" x14ac:dyDescent="0.2">
      <c r="A89" s="221">
        <v>2018</v>
      </c>
      <c r="B89" s="90">
        <v>13</v>
      </c>
      <c r="C89" s="54">
        <v>15</v>
      </c>
      <c r="D89" s="54">
        <v>13</v>
      </c>
      <c r="E89" s="54">
        <v>13</v>
      </c>
      <c r="F89" s="54">
        <v>11</v>
      </c>
      <c r="G89" s="54">
        <v>11</v>
      </c>
      <c r="H89" s="54">
        <v>13</v>
      </c>
      <c r="I89" s="54">
        <v>11</v>
      </c>
      <c r="J89" s="54">
        <v>12</v>
      </c>
      <c r="K89" s="54">
        <v>13</v>
      </c>
      <c r="L89" s="54">
        <v>9</v>
      </c>
      <c r="M89" s="87">
        <v>12</v>
      </c>
      <c r="N89" s="91">
        <v>36</v>
      </c>
      <c r="O89" s="121">
        <f t="shared" si="30"/>
        <v>12.166666666666666</v>
      </c>
    </row>
    <row r="90" spans="1:15" x14ac:dyDescent="0.2">
      <c r="A90" s="221">
        <v>2019</v>
      </c>
      <c r="B90" s="90">
        <v>12</v>
      </c>
      <c r="C90" s="54">
        <v>19</v>
      </c>
      <c r="D90" s="54">
        <v>12</v>
      </c>
      <c r="E90" s="54">
        <v>11</v>
      </c>
      <c r="F90" s="54">
        <v>9</v>
      </c>
      <c r="G90" s="54">
        <v>9</v>
      </c>
      <c r="H90" s="54">
        <v>9</v>
      </c>
      <c r="I90" s="54">
        <v>13</v>
      </c>
      <c r="J90" s="54">
        <v>11</v>
      </c>
      <c r="K90" s="54">
        <v>14</v>
      </c>
      <c r="L90" s="54">
        <v>13</v>
      </c>
      <c r="M90" s="87">
        <v>11</v>
      </c>
      <c r="N90" s="91">
        <v>41</v>
      </c>
      <c r="O90" s="121">
        <f t="shared" si="30"/>
        <v>11.916666666666666</v>
      </c>
    </row>
    <row r="91" spans="1:15" x14ac:dyDescent="0.2">
      <c r="A91" s="221">
        <v>2020</v>
      </c>
      <c r="B91" s="54">
        <v>14</v>
      </c>
      <c r="C91" s="54">
        <v>13</v>
      </c>
      <c r="D91" s="54">
        <v>11</v>
      </c>
      <c r="E91" s="54">
        <v>12</v>
      </c>
      <c r="F91" s="54">
        <v>10</v>
      </c>
      <c r="G91" s="54">
        <v>12</v>
      </c>
      <c r="H91" s="54">
        <v>10</v>
      </c>
      <c r="I91" s="54">
        <v>13</v>
      </c>
      <c r="J91" s="54">
        <v>13</v>
      </c>
      <c r="K91" s="54">
        <v>6</v>
      </c>
      <c r="L91" s="54">
        <v>14</v>
      </c>
      <c r="M91" s="87">
        <v>9</v>
      </c>
      <c r="N91" s="91">
        <v>35</v>
      </c>
      <c r="O91" s="121">
        <f t="shared" ref="O91:O96" si="31">AVERAGE(B91:M91)</f>
        <v>11.416666666666666</v>
      </c>
    </row>
    <row r="92" spans="1:15" x14ac:dyDescent="0.2">
      <c r="A92" s="221">
        <v>2021</v>
      </c>
      <c r="B92" s="54">
        <v>9</v>
      </c>
      <c r="C92" s="54">
        <v>8</v>
      </c>
      <c r="D92" s="54">
        <v>11</v>
      </c>
      <c r="E92" s="54">
        <v>9</v>
      </c>
      <c r="F92" s="54">
        <v>11</v>
      </c>
      <c r="G92" s="54">
        <v>12</v>
      </c>
      <c r="H92" s="54">
        <v>12</v>
      </c>
      <c r="I92" s="54">
        <v>13</v>
      </c>
      <c r="J92" s="54">
        <v>12</v>
      </c>
      <c r="K92" s="54">
        <v>15</v>
      </c>
      <c r="L92" s="54">
        <v>10</v>
      </c>
      <c r="M92" s="87">
        <v>12</v>
      </c>
      <c r="N92" s="91">
        <v>25</v>
      </c>
      <c r="O92" s="121">
        <f t="shared" si="31"/>
        <v>11.166666666666666</v>
      </c>
    </row>
    <row r="93" spans="1:15" x14ac:dyDescent="0.2">
      <c r="A93" s="221">
        <v>2022</v>
      </c>
      <c r="B93" s="54">
        <v>10</v>
      </c>
      <c r="C93" s="54">
        <v>10</v>
      </c>
      <c r="D93" s="54">
        <v>9</v>
      </c>
      <c r="E93" s="54">
        <v>10</v>
      </c>
      <c r="F93" s="54">
        <v>10</v>
      </c>
      <c r="G93" s="54">
        <v>7</v>
      </c>
      <c r="H93" s="54">
        <v>14</v>
      </c>
      <c r="I93" s="54">
        <v>9</v>
      </c>
      <c r="J93" s="54">
        <v>8</v>
      </c>
      <c r="K93" s="54">
        <v>15</v>
      </c>
      <c r="L93" s="54">
        <v>10</v>
      </c>
      <c r="M93" s="87">
        <v>9</v>
      </c>
      <c r="N93" s="91">
        <v>27</v>
      </c>
      <c r="O93" s="121">
        <f t="shared" si="31"/>
        <v>10.083333333333334</v>
      </c>
    </row>
    <row r="94" spans="1:15" x14ac:dyDescent="0.2">
      <c r="A94" s="221">
        <v>2023</v>
      </c>
      <c r="B94" s="54">
        <v>10</v>
      </c>
      <c r="C94" s="54">
        <v>11</v>
      </c>
      <c r="D94" s="54">
        <v>8</v>
      </c>
      <c r="E94" s="54">
        <v>7</v>
      </c>
      <c r="F94" s="54">
        <v>9</v>
      </c>
      <c r="G94" s="54">
        <v>9</v>
      </c>
      <c r="H94" s="54">
        <v>8</v>
      </c>
      <c r="I94" s="54">
        <v>10</v>
      </c>
      <c r="J94" s="54">
        <v>9</v>
      </c>
      <c r="K94" s="54">
        <v>10</v>
      </c>
      <c r="L94" s="54">
        <v>7</v>
      </c>
      <c r="M94" s="87">
        <v>7</v>
      </c>
      <c r="N94" s="91">
        <v>16</v>
      </c>
      <c r="O94" s="121">
        <f t="shared" si="31"/>
        <v>8.75</v>
      </c>
    </row>
    <row r="95" spans="1:15" x14ac:dyDescent="0.2">
      <c r="A95" s="221">
        <v>2024</v>
      </c>
      <c r="B95" s="54">
        <v>8</v>
      </c>
      <c r="C95" s="54">
        <v>9</v>
      </c>
      <c r="D95" s="54">
        <v>10</v>
      </c>
      <c r="E95" s="54">
        <v>8</v>
      </c>
      <c r="F95" s="54">
        <v>7</v>
      </c>
      <c r="G95" s="54">
        <v>7</v>
      </c>
      <c r="H95" s="54">
        <v>9</v>
      </c>
      <c r="I95" s="54">
        <v>8</v>
      </c>
      <c r="J95" s="54">
        <v>10</v>
      </c>
      <c r="K95" s="54">
        <v>11</v>
      </c>
      <c r="L95" s="54">
        <v>8</v>
      </c>
      <c r="M95" s="87">
        <v>12</v>
      </c>
      <c r="N95" s="91">
        <v>19</v>
      </c>
      <c r="O95" s="121">
        <f t="shared" si="31"/>
        <v>8.9166666666666661</v>
      </c>
    </row>
    <row r="96" spans="1:15" x14ac:dyDescent="0.2">
      <c r="A96" s="221">
        <v>2025</v>
      </c>
      <c r="B96" s="53">
        <v>5</v>
      </c>
      <c r="M96" s="87"/>
      <c r="N96" s="91">
        <v>5</v>
      </c>
      <c r="O96" s="121">
        <f t="shared" si="31"/>
        <v>5</v>
      </c>
    </row>
    <row r="98" spans="1:15" x14ac:dyDescent="0.2">
      <c r="A98" s="272"/>
      <c r="B98" s="276" t="s">
        <v>261</v>
      </c>
      <c r="C98" s="277"/>
      <c r="D98" s="277"/>
      <c r="E98" s="277"/>
      <c r="F98" s="277"/>
      <c r="G98" s="277"/>
      <c r="H98" s="277"/>
      <c r="I98" s="277"/>
      <c r="J98" s="277"/>
      <c r="K98" s="277"/>
      <c r="L98" s="277"/>
      <c r="M98" s="277"/>
      <c r="N98" s="278"/>
      <c r="O98" s="122">
        <f>AVERAGE(B100:M120)</f>
        <v>5.5805084745762707</v>
      </c>
    </row>
    <row r="99" spans="1:15" x14ac:dyDescent="0.2">
      <c r="A99" s="273"/>
      <c r="B99" s="226" t="s">
        <v>0</v>
      </c>
      <c r="C99" s="226" t="s">
        <v>1</v>
      </c>
      <c r="D99" s="226" t="s">
        <v>2</v>
      </c>
      <c r="E99" s="226" t="s">
        <v>3</v>
      </c>
      <c r="F99" s="226" t="s">
        <v>4</v>
      </c>
      <c r="G99" s="226" t="s">
        <v>5</v>
      </c>
      <c r="H99" s="226" t="s">
        <v>6</v>
      </c>
      <c r="I99" s="226" t="s">
        <v>7</v>
      </c>
      <c r="J99" s="226" t="s">
        <v>8</v>
      </c>
      <c r="K99" s="226" t="s">
        <v>9</v>
      </c>
      <c r="L99" s="226" t="s">
        <v>10</v>
      </c>
      <c r="M99" s="226" t="s">
        <v>11</v>
      </c>
      <c r="N99" s="224" t="s">
        <v>48</v>
      </c>
      <c r="O99" s="223" t="s">
        <v>20</v>
      </c>
    </row>
    <row r="100" spans="1:15" x14ac:dyDescent="0.2">
      <c r="A100" s="221">
        <v>2005</v>
      </c>
      <c r="B100" s="204"/>
      <c r="C100" s="205"/>
      <c r="D100" s="205"/>
      <c r="E100" s="205"/>
      <c r="F100" s="205"/>
      <c r="G100" s="54">
        <v>5</v>
      </c>
      <c r="H100" s="54">
        <v>10</v>
      </c>
      <c r="I100" s="54">
        <v>11</v>
      </c>
      <c r="J100" s="54">
        <v>9</v>
      </c>
      <c r="K100" s="54">
        <v>8</v>
      </c>
      <c r="L100" s="54">
        <v>4</v>
      </c>
      <c r="M100" s="87">
        <v>0</v>
      </c>
      <c r="N100" s="89">
        <v>20</v>
      </c>
      <c r="O100" s="121">
        <f>AVERAGE(B100:M100)</f>
        <v>6.7142857142857144</v>
      </c>
    </row>
    <row r="101" spans="1:15" x14ac:dyDescent="0.2">
      <c r="A101" s="221">
        <v>2006</v>
      </c>
      <c r="B101" s="90">
        <v>7</v>
      </c>
      <c r="C101" s="54">
        <v>8</v>
      </c>
      <c r="D101" s="54">
        <v>10</v>
      </c>
      <c r="E101" s="54">
        <v>10</v>
      </c>
      <c r="F101" s="54">
        <v>14</v>
      </c>
      <c r="G101" s="54">
        <v>9</v>
      </c>
      <c r="H101" s="54">
        <v>13</v>
      </c>
      <c r="I101" s="54">
        <v>11</v>
      </c>
      <c r="J101" s="54">
        <v>11</v>
      </c>
      <c r="K101" s="54">
        <v>12</v>
      </c>
      <c r="L101" s="54">
        <v>13</v>
      </c>
      <c r="M101" s="87">
        <v>9</v>
      </c>
      <c r="N101" s="91">
        <v>60</v>
      </c>
      <c r="O101" s="121">
        <f>AVERAGE(B101:M101)</f>
        <v>10.583333333333334</v>
      </c>
    </row>
    <row r="102" spans="1:15" x14ac:dyDescent="0.2">
      <c r="A102" s="221">
        <v>2007</v>
      </c>
      <c r="B102" s="90">
        <v>12</v>
      </c>
      <c r="C102" s="54">
        <v>5</v>
      </c>
      <c r="D102" s="54">
        <v>6</v>
      </c>
      <c r="E102" s="54">
        <v>10</v>
      </c>
      <c r="F102" s="54">
        <v>11</v>
      </c>
      <c r="G102" s="54">
        <v>23</v>
      </c>
      <c r="H102" s="54">
        <v>19</v>
      </c>
      <c r="I102" s="54">
        <v>11</v>
      </c>
      <c r="J102" s="54">
        <v>2</v>
      </c>
      <c r="K102" s="54">
        <v>14</v>
      </c>
      <c r="L102" s="54">
        <v>11</v>
      </c>
      <c r="M102" s="87">
        <v>21</v>
      </c>
      <c r="N102" s="91">
        <v>58</v>
      </c>
      <c r="O102" s="121">
        <f>AVERAGE(B102:M102)</f>
        <v>12.083333333333334</v>
      </c>
    </row>
    <row r="103" spans="1:15" x14ac:dyDescent="0.2">
      <c r="A103" s="221">
        <v>2008</v>
      </c>
      <c r="B103" s="90">
        <v>16</v>
      </c>
      <c r="C103" s="54">
        <v>7</v>
      </c>
      <c r="D103" s="54">
        <v>8</v>
      </c>
      <c r="E103" s="54">
        <v>15</v>
      </c>
      <c r="F103" s="54">
        <v>11</v>
      </c>
      <c r="G103" s="54">
        <v>9</v>
      </c>
      <c r="H103" s="54">
        <v>11</v>
      </c>
      <c r="I103" s="54">
        <v>12</v>
      </c>
      <c r="J103" s="54">
        <v>11</v>
      </c>
      <c r="K103" s="54">
        <v>17</v>
      </c>
      <c r="L103" s="54">
        <v>11</v>
      </c>
      <c r="M103" s="87">
        <v>7</v>
      </c>
      <c r="N103" s="91">
        <v>49</v>
      </c>
      <c r="O103" s="121">
        <f>AVERAGE(B103:M103)</f>
        <v>11.25</v>
      </c>
    </row>
    <row r="104" spans="1:15" x14ac:dyDescent="0.2">
      <c r="A104" s="221">
        <v>2009</v>
      </c>
      <c r="B104" s="90">
        <v>9</v>
      </c>
      <c r="C104" s="54">
        <v>5</v>
      </c>
      <c r="D104" s="54">
        <v>7</v>
      </c>
      <c r="E104" s="54">
        <v>2</v>
      </c>
      <c r="F104" s="54">
        <v>5</v>
      </c>
      <c r="G104" s="54">
        <v>6</v>
      </c>
      <c r="H104" s="54">
        <v>11</v>
      </c>
      <c r="I104" s="54">
        <v>16</v>
      </c>
      <c r="J104" s="54">
        <v>6</v>
      </c>
      <c r="K104" s="54">
        <v>0</v>
      </c>
      <c r="L104" s="54">
        <v>1</v>
      </c>
      <c r="M104" s="87">
        <v>3</v>
      </c>
      <c r="N104" s="91">
        <v>33</v>
      </c>
      <c r="O104" s="121">
        <f>AVERAGE(B104:M104)</f>
        <v>5.916666666666667</v>
      </c>
    </row>
    <row r="105" spans="1:15" x14ac:dyDescent="0.2">
      <c r="A105" s="221">
        <v>2010</v>
      </c>
      <c r="B105" s="90">
        <v>1</v>
      </c>
      <c r="C105" s="54">
        <v>0</v>
      </c>
      <c r="D105" s="54">
        <v>0</v>
      </c>
      <c r="E105" s="54">
        <v>4</v>
      </c>
      <c r="F105" s="54">
        <v>1</v>
      </c>
      <c r="G105" s="54">
        <v>1</v>
      </c>
      <c r="H105" s="54">
        <v>1</v>
      </c>
      <c r="I105" s="54">
        <v>0</v>
      </c>
      <c r="J105" s="54">
        <v>0</v>
      </c>
      <c r="K105" s="54">
        <v>0</v>
      </c>
      <c r="L105" s="54">
        <v>5</v>
      </c>
      <c r="M105" s="87">
        <v>0</v>
      </c>
      <c r="N105" s="91">
        <v>11</v>
      </c>
      <c r="O105" s="121">
        <f t="shared" ref="O105:O114" si="32">AVERAGE(B105:M105)</f>
        <v>1.0833333333333333</v>
      </c>
    </row>
    <row r="106" spans="1:15" x14ac:dyDescent="0.2">
      <c r="A106" s="221">
        <v>2011</v>
      </c>
      <c r="B106" s="90">
        <v>0</v>
      </c>
      <c r="C106" s="54">
        <v>0</v>
      </c>
      <c r="D106" s="54">
        <v>2</v>
      </c>
      <c r="E106" s="54">
        <v>3</v>
      </c>
      <c r="F106" s="54">
        <v>4</v>
      </c>
      <c r="G106" s="54">
        <v>2</v>
      </c>
      <c r="H106" s="54">
        <v>1</v>
      </c>
      <c r="I106" s="54">
        <v>2</v>
      </c>
      <c r="J106" s="54">
        <v>0</v>
      </c>
      <c r="K106" s="54">
        <v>2</v>
      </c>
      <c r="L106" s="54">
        <v>3</v>
      </c>
      <c r="M106" s="87">
        <v>3</v>
      </c>
      <c r="N106" s="91">
        <v>13</v>
      </c>
      <c r="O106" s="121">
        <f t="shared" si="32"/>
        <v>1.8333333333333333</v>
      </c>
    </row>
    <row r="107" spans="1:15" x14ac:dyDescent="0.2">
      <c r="A107" s="221">
        <v>2012</v>
      </c>
      <c r="B107" s="90">
        <v>4</v>
      </c>
      <c r="C107" s="54">
        <v>4</v>
      </c>
      <c r="D107" s="54">
        <v>2</v>
      </c>
      <c r="E107" s="54">
        <v>3</v>
      </c>
      <c r="F107" s="54">
        <v>0</v>
      </c>
      <c r="G107" s="54">
        <v>3</v>
      </c>
      <c r="H107" s="54">
        <v>1</v>
      </c>
      <c r="I107" s="54">
        <v>0</v>
      </c>
      <c r="J107" s="54">
        <v>1</v>
      </c>
      <c r="K107" s="54">
        <v>0</v>
      </c>
      <c r="L107" s="54">
        <v>0</v>
      </c>
      <c r="M107" s="87">
        <v>5</v>
      </c>
      <c r="N107" s="91">
        <v>11</v>
      </c>
      <c r="O107" s="121">
        <f t="shared" si="32"/>
        <v>1.9166666666666667</v>
      </c>
    </row>
    <row r="108" spans="1:15" x14ac:dyDescent="0.2">
      <c r="A108" s="221">
        <v>2013</v>
      </c>
      <c r="B108" s="90">
        <v>0</v>
      </c>
      <c r="C108" s="54">
        <v>0</v>
      </c>
      <c r="D108" s="54">
        <v>0</v>
      </c>
      <c r="E108" s="54">
        <v>1</v>
      </c>
      <c r="F108" s="54">
        <v>1</v>
      </c>
      <c r="G108" s="54">
        <v>7</v>
      </c>
      <c r="H108" s="54">
        <v>4</v>
      </c>
      <c r="I108" s="54">
        <v>2</v>
      </c>
      <c r="J108" s="54">
        <v>1</v>
      </c>
      <c r="K108" s="54">
        <v>0</v>
      </c>
      <c r="L108" s="54">
        <v>2</v>
      </c>
      <c r="M108" s="87">
        <v>4</v>
      </c>
      <c r="N108" s="91">
        <v>14</v>
      </c>
      <c r="O108" s="121">
        <f t="shared" si="32"/>
        <v>1.8333333333333333</v>
      </c>
    </row>
    <row r="109" spans="1:15" x14ac:dyDescent="0.2">
      <c r="A109" s="221">
        <v>2014</v>
      </c>
      <c r="B109" s="90">
        <v>0</v>
      </c>
      <c r="C109" s="54">
        <v>1</v>
      </c>
      <c r="D109" s="54">
        <v>1</v>
      </c>
      <c r="E109" s="54">
        <v>1</v>
      </c>
      <c r="F109" s="54">
        <v>3</v>
      </c>
      <c r="G109" s="54">
        <v>5</v>
      </c>
      <c r="H109" s="54">
        <v>2</v>
      </c>
      <c r="I109" s="54">
        <v>5</v>
      </c>
      <c r="J109" s="54">
        <v>6</v>
      </c>
      <c r="K109" s="54">
        <v>6</v>
      </c>
      <c r="L109" s="54">
        <v>7</v>
      </c>
      <c r="M109" s="87">
        <v>13</v>
      </c>
      <c r="N109" s="91">
        <v>22</v>
      </c>
      <c r="O109" s="121">
        <f t="shared" si="32"/>
        <v>4.166666666666667</v>
      </c>
    </row>
    <row r="110" spans="1:15" x14ac:dyDescent="0.2">
      <c r="A110" s="221">
        <v>2015</v>
      </c>
      <c r="B110" s="90">
        <v>9</v>
      </c>
      <c r="C110" s="54">
        <v>5</v>
      </c>
      <c r="D110" s="54">
        <v>5</v>
      </c>
      <c r="E110" s="54">
        <v>6</v>
      </c>
      <c r="F110" s="54">
        <v>7</v>
      </c>
      <c r="G110" s="54">
        <v>6</v>
      </c>
      <c r="H110" s="54">
        <v>6</v>
      </c>
      <c r="I110" s="54">
        <v>6</v>
      </c>
      <c r="J110" s="54">
        <v>8</v>
      </c>
      <c r="K110" s="54">
        <v>6</v>
      </c>
      <c r="L110" s="54">
        <v>8</v>
      </c>
      <c r="M110" s="87">
        <v>7</v>
      </c>
      <c r="N110" s="91">
        <v>18</v>
      </c>
      <c r="O110" s="121">
        <f t="shared" si="32"/>
        <v>6.583333333333333</v>
      </c>
    </row>
    <row r="111" spans="1:15" x14ac:dyDescent="0.2">
      <c r="A111" s="221">
        <v>2016</v>
      </c>
      <c r="B111" s="90">
        <v>7</v>
      </c>
      <c r="C111" s="54">
        <v>6</v>
      </c>
      <c r="D111" s="54">
        <v>6</v>
      </c>
      <c r="E111" s="54">
        <v>6</v>
      </c>
      <c r="F111" s="54">
        <v>6</v>
      </c>
      <c r="G111" s="54">
        <v>8</v>
      </c>
      <c r="H111" s="54">
        <v>7</v>
      </c>
      <c r="I111" s="54">
        <v>8</v>
      </c>
      <c r="J111" s="54">
        <v>4</v>
      </c>
      <c r="K111" s="54">
        <v>7</v>
      </c>
      <c r="L111" s="54">
        <v>7</v>
      </c>
      <c r="M111" s="87">
        <v>6</v>
      </c>
      <c r="N111" s="91">
        <v>19</v>
      </c>
      <c r="O111" s="121">
        <f t="shared" si="32"/>
        <v>6.5</v>
      </c>
    </row>
    <row r="112" spans="1:15" x14ac:dyDescent="0.2">
      <c r="A112" s="221">
        <v>2017</v>
      </c>
      <c r="B112" s="90">
        <v>5</v>
      </c>
      <c r="C112" s="54">
        <v>6</v>
      </c>
      <c r="D112" s="54">
        <v>9</v>
      </c>
      <c r="E112" s="54">
        <v>6</v>
      </c>
      <c r="F112" s="54">
        <v>4</v>
      </c>
      <c r="G112" s="54">
        <v>7</v>
      </c>
      <c r="H112" s="54">
        <v>3</v>
      </c>
      <c r="I112" s="54">
        <v>5</v>
      </c>
      <c r="J112" s="54">
        <v>6</v>
      </c>
      <c r="K112" s="54">
        <v>7</v>
      </c>
      <c r="L112" s="54">
        <v>6</v>
      </c>
      <c r="M112" s="87">
        <v>9</v>
      </c>
      <c r="N112" s="91">
        <v>22</v>
      </c>
      <c r="O112" s="121">
        <f t="shared" si="32"/>
        <v>6.083333333333333</v>
      </c>
    </row>
    <row r="113" spans="1:18" x14ac:dyDescent="0.2">
      <c r="A113" s="221">
        <v>2018</v>
      </c>
      <c r="B113" s="90">
        <v>6</v>
      </c>
      <c r="C113" s="54">
        <v>6</v>
      </c>
      <c r="D113" s="54">
        <v>7</v>
      </c>
      <c r="E113" s="54">
        <v>6</v>
      </c>
      <c r="F113" s="54">
        <v>8</v>
      </c>
      <c r="G113" s="54">
        <v>7</v>
      </c>
      <c r="H113" s="54">
        <v>4</v>
      </c>
      <c r="I113" s="54">
        <v>6</v>
      </c>
      <c r="J113" s="54">
        <v>6</v>
      </c>
      <c r="K113" s="54">
        <v>7</v>
      </c>
      <c r="L113" s="54">
        <v>3</v>
      </c>
      <c r="M113" s="87">
        <v>6</v>
      </c>
      <c r="N113" s="91">
        <v>19</v>
      </c>
      <c r="O113" s="121">
        <f t="shared" si="32"/>
        <v>6</v>
      </c>
    </row>
    <row r="114" spans="1:18" x14ac:dyDescent="0.2">
      <c r="A114" s="221">
        <v>2019</v>
      </c>
      <c r="B114" s="90">
        <v>4</v>
      </c>
      <c r="C114" s="54">
        <v>8</v>
      </c>
      <c r="D114" s="54">
        <v>8</v>
      </c>
      <c r="E114" s="54">
        <v>6</v>
      </c>
      <c r="F114" s="54">
        <v>5</v>
      </c>
      <c r="G114" s="54">
        <v>5</v>
      </c>
      <c r="H114" s="54">
        <v>4</v>
      </c>
      <c r="I114" s="54">
        <v>4</v>
      </c>
      <c r="J114" s="54">
        <v>6</v>
      </c>
      <c r="K114" s="54">
        <v>8</v>
      </c>
      <c r="L114" s="54">
        <v>6</v>
      </c>
      <c r="M114" s="87">
        <v>6</v>
      </c>
      <c r="N114" s="91">
        <v>20</v>
      </c>
      <c r="O114" s="121">
        <f t="shared" si="32"/>
        <v>5.833333333333333</v>
      </c>
    </row>
    <row r="115" spans="1:18" x14ac:dyDescent="0.2">
      <c r="A115" s="221">
        <v>2020</v>
      </c>
      <c r="B115" s="54">
        <v>5</v>
      </c>
      <c r="C115" s="54">
        <v>7</v>
      </c>
      <c r="D115" s="54">
        <v>7</v>
      </c>
      <c r="E115" s="54">
        <v>6</v>
      </c>
      <c r="F115" s="54">
        <v>5</v>
      </c>
      <c r="G115" s="54">
        <v>5</v>
      </c>
      <c r="H115" s="54">
        <v>4</v>
      </c>
      <c r="I115" s="54">
        <v>5</v>
      </c>
      <c r="J115" s="54">
        <v>3</v>
      </c>
      <c r="K115" s="54">
        <v>3</v>
      </c>
      <c r="L115" s="54">
        <v>7</v>
      </c>
      <c r="M115" s="87">
        <v>4</v>
      </c>
      <c r="N115" s="91">
        <v>17</v>
      </c>
      <c r="O115" s="121">
        <f t="shared" ref="O115:O120" si="33">AVERAGE(B115:M115)</f>
        <v>5.083333333333333</v>
      </c>
    </row>
    <row r="116" spans="1:18" x14ac:dyDescent="0.2">
      <c r="A116" s="221">
        <v>2021</v>
      </c>
      <c r="B116" s="54">
        <v>4</v>
      </c>
      <c r="C116" s="54">
        <v>5</v>
      </c>
      <c r="D116" s="54">
        <v>5</v>
      </c>
      <c r="E116" s="54">
        <v>2</v>
      </c>
      <c r="F116" s="54">
        <v>5</v>
      </c>
      <c r="G116" s="54">
        <v>4</v>
      </c>
      <c r="H116" s="54">
        <v>4</v>
      </c>
      <c r="I116" s="54">
        <v>7</v>
      </c>
      <c r="J116" s="54">
        <v>4</v>
      </c>
      <c r="K116" s="54">
        <v>4</v>
      </c>
      <c r="L116" s="54">
        <v>5</v>
      </c>
      <c r="M116" s="87">
        <v>5</v>
      </c>
      <c r="N116" s="91">
        <v>16</v>
      </c>
      <c r="O116" s="121">
        <f t="shared" si="33"/>
        <v>4.5</v>
      </c>
    </row>
    <row r="117" spans="1:18" x14ac:dyDescent="0.2">
      <c r="A117" s="221">
        <v>2022</v>
      </c>
      <c r="B117" s="54">
        <v>5</v>
      </c>
      <c r="C117" s="54">
        <v>4</v>
      </c>
      <c r="D117" s="54">
        <v>4</v>
      </c>
      <c r="E117" s="54">
        <v>5</v>
      </c>
      <c r="F117" s="54">
        <v>5</v>
      </c>
      <c r="G117" s="54">
        <v>2</v>
      </c>
      <c r="H117" s="54">
        <v>5</v>
      </c>
      <c r="I117" s="54">
        <v>5</v>
      </c>
      <c r="J117" s="54">
        <v>4</v>
      </c>
      <c r="K117" s="54">
        <v>5</v>
      </c>
      <c r="L117" s="54">
        <v>7</v>
      </c>
      <c r="M117" s="87">
        <v>4</v>
      </c>
      <c r="N117" s="91">
        <v>19</v>
      </c>
      <c r="O117" s="121">
        <f t="shared" si="33"/>
        <v>4.583333333333333</v>
      </c>
    </row>
    <row r="118" spans="1:18" x14ac:dyDescent="0.2">
      <c r="A118" s="221">
        <v>2023</v>
      </c>
      <c r="B118" s="54">
        <v>5</v>
      </c>
      <c r="C118" s="54">
        <v>4</v>
      </c>
      <c r="D118" s="54">
        <v>4</v>
      </c>
      <c r="E118" s="54">
        <v>7</v>
      </c>
      <c r="F118" s="54">
        <v>4</v>
      </c>
      <c r="G118" s="54">
        <v>5</v>
      </c>
      <c r="H118" s="54">
        <v>6</v>
      </c>
      <c r="I118" s="54">
        <v>4</v>
      </c>
      <c r="J118" s="54">
        <v>6</v>
      </c>
      <c r="K118" s="54">
        <v>6</v>
      </c>
      <c r="L118" s="54">
        <v>3</v>
      </c>
      <c r="M118" s="87">
        <v>6</v>
      </c>
      <c r="N118" s="91">
        <v>12</v>
      </c>
      <c r="O118" s="121">
        <f t="shared" si="33"/>
        <v>5</v>
      </c>
    </row>
    <row r="119" spans="1:18" x14ac:dyDescent="0.2">
      <c r="A119" s="221">
        <v>2024</v>
      </c>
      <c r="B119" s="54">
        <v>4</v>
      </c>
      <c r="C119" s="54">
        <v>5</v>
      </c>
      <c r="D119" s="54">
        <v>5</v>
      </c>
      <c r="E119" s="54">
        <v>5</v>
      </c>
      <c r="F119" s="54">
        <v>3</v>
      </c>
      <c r="G119" s="54">
        <v>6</v>
      </c>
      <c r="H119" s="54">
        <v>2</v>
      </c>
      <c r="I119" s="54">
        <v>4</v>
      </c>
      <c r="J119" s="54">
        <v>7</v>
      </c>
      <c r="K119" s="54">
        <v>5</v>
      </c>
      <c r="L119" s="54">
        <v>5</v>
      </c>
      <c r="M119" s="87">
        <v>7</v>
      </c>
      <c r="N119" s="91">
        <v>15</v>
      </c>
      <c r="O119" s="121">
        <f t="shared" si="33"/>
        <v>4.833333333333333</v>
      </c>
    </row>
    <row r="120" spans="1:18" x14ac:dyDescent="0.2">
      <c r="A120" s="221">
        <v>2025</v>
      </c>
      <c r="B120" s="53">
        <v>2</v>
      </c>
      <c r="M120" s="87"/>
      <c r="N120" s="91">
        <v>2</v>
      </c>
      <c r="O120" s="121">
        <f t="shared" si="33"/>
        <v>2</v>
      </c>
    </row>
    <row r="122" spans="1:18" x14ac:dyDescent="0.2">
      <c r="A122" s="272"/>
      <c r="B122" s="274" t="s">
        <v>269</v>
      </c>
      <c r="C122" s="274"/>
      <c r="D122" s="274"/>
      <c r="E122" s="274"/>
      <c r="F122" s="274"/>
      <c r="G122" s="274"/>
      <c r="H122" s="274"/>
      <c r="I122" s="274"/>
      <c r="J122" s="274"/>
      <c r="K122" s="274"/>
      <c r="L122" s="274"/>
      <c r="M122" s="274"/>
      <c r="N122" s="274"/>
      <c r="O122" s="271">
        <f>MIN(B125:M145)</f>
        <v>0</v>
      </c>
      <c r="P122" s="271">
        <f>MAX(B125:M145)</f>
        <v>3399</v>
      </c>
      <c r="Q122" s="275">
        <f>AVERAGE(B125:M145)</f>
        <v>488.09322033898303</v>
      </c>
      <c r="R122" s="271">
        <f>MEDIAN(B125:M145)</f>
        <v>338.5</v>
      </c>
    </row>
    <row r="123" spans="1:18" x14ac:dyDescent="0.2">
      <c r="A123" s="273"/>
      <c r="B123" s="226" t="s">
        <v>0</v>
      </c>
      <c r="C123" s="226" t="s">
        <v>1</v>
      </c>
      <c r="D123" s="226" t="s">
        <v>2</v>
      </c>
      <c r="E123" s="226" t="s">
        <v>3</v>
      </c>
      <c r="F123" s="226" t="s">
        <v>4</v>
      </c>
      <c r="G123" s="226" t="s">
        <v>5</v>
      </c>
      <c r="H123" s="226" t="s">
        <v>6</v>
      </c>
      <c r="I123" s="226" t="s">
        <v>7</v>
      </c>
      <c r="J123" s="226" t="s">
        <v>8</v>
      </c>
      <c r="K123" s="226" t="s">
        <v>9</v>
      </c>
      <c r="L123" s="226" t="s">
        <v>10</v>
      </c>
      <c r="M123" s="228" t="s">
        <v>11</v>
      </c>
      <c r="N123" s="230" t="s">
        <v>78</v>
      </c>
      <c r="O123" s="271"/>
      <c r="P123" s="271"/>
      <c r="Q123" s="275"/>
      <c r="R123" s="271"/>
    </row>
    <row r="124" spans="1:18" x14ac:dyDescent="0.2">
      <c r="A124" s="223" t="s">
        <v>78</v>
      </c>
      <c r="B124" s="84">
        <f>SUM(B125:B145)</f>
        <v>10616</v>
      </c>
      <c r="C124" s="84">
        <f t="shared" ref="C124:M124" si="34">SUM(C125:C145)</f>
        <v>6168</v>
      </c>
      <c r="D124" s="84">
        <f t="shared" si="34"/>
        <v>7461</v>
      </c>
      <c r="E124" s="84">
        <f t="shared" si="34"/>
        <v>8962</v>
      </c>
      <c r="F124" s="84">
        <f t="shared" si="34"/>
        <v>9802</v>
      </c>
      <c r="G124" s="84">
        <f t="shared" si="34"/>
        <v>10597</v>
      </c>
      <c r="H124" s="84">
        <f t="shared" si="34"/>
        <v>11224</v>
      </c>
      <c r="I124" s="84">
        <f t="shared" si="34"/>
        <v>12276</v>
      </c>
      <c r="J124" s="84">
        <f t="shared" si="34"/>
        <v>8498</v>
      </c>
      <c r="K124" s="84">
        <f t="shared" si="34"/>
        <v>10296</v>
      </c>
      <c r="L124" s="84">
        <f t="shared" si="34"/>
        <v>8340</v>
      </c>
      <c r="M124" s="85">
        <f t="shared" si="34"/>
        <v>10950</v>
      </c>
      <c r="N124" s="86">
        <f t="shared" ref="N124:N138" si="35">SUM(B124:M124)</f>
        <v>115190</v>
      </c>
      <c r="O124" s="223" t="s">
        <v>18</v>
      </c>
      <c r="P124" s="223" t="s">
        <v>19</v>
      </c>
      <c r="Q124" s="223" t="s">
        <v>20</v>
      </c>
      <c r="R124" s="223" t="s">
        <v>34</v>
      </c>
    </row>
    <row r="125" spans="1:18" x14ac:dyDescent="0.2">
      <c r="A125" s="231">
        <v>2005</v>
      </c>
      <c r="B125" s="204"/>
      <c r="C125" s="205"/>
      <c r="D125" s="205"/>
      <c r="E125" s="205"/>
      <c r="F125" s="205"/>
      <c r="G125" s="53">
        <v>890</v>
      </c>
      <c r="H125" s="53">
        <v>1405</v>
      </c>
      <c r="I125" s="53">
        <v>1710</v>
      </c>
      <c r="J125" s="53">
        <v>1233</v>
      </c>
      <c r="K125" s="53">
        <v>725</v>
      </c>
      <c r="L125" s="53">
        <v>206</v>
      </c>
      <c r="M125" s="55">
        <v>0</v>
      </c>
      <c r="N125" s="87">
        <f t="shared" si="35"/>
        <v>6169</v>
      </c>
      <c r="O125" s="120">
        <f t="shared" ref="O125:O142" si="36">MIN(B125:M125)</f>
        <v>0</v>
      </c>
      <c r="P125" s="120">
        <f t="shared" ref="P125:P142" si="37">MAX(B125:M125)</f>
        <v>1710</v>
      </c>
      <c r="Q125" s="121">
        <f t="shared" ref="Q125:Q138" si="38">AVERAGE(B125:M125)</f>
        <v>881.28571428571433</v>
      </c>
      <c r="R125" s="120">
        <f t="shared" ref="R125:R126" si="39">MEDIAN(B125:M125)</f>
        <v>890</v>
      </c>
    </row>
    <row r="126" spans="1:18" x14ac:dyDescent="0.2">
      <c r="A126" s="221">
        <v>2006</v>
      </c>
      <c r="B126" s="53">
        <v>381</v>
      </c>
      <c r="C126" s="53">
        <v>585</v>
      </c>
      <c r="D126" s="53">
        <v>1254</v>
      </c>
      <c r="E126" s="53">
        <v>1600</v>
      </c>
      <c r="F126" s="53">
        <v>1935</v>
      </c>
      <c r="G126" s="53">
        <v>1058</v>
      </c>
      <c r="H126" s="53">
        <v>1354</v>
      </c>
      <c r="I126" s="53">
        <v>2379</v>
      </c>
      <c r="J126" s="53">
        <v>906</v>
      </c>
      <c r="K126" s="53">
        <v>1520</v>
      </c>
      <c r="L126" s="53">
        <v>1569</v>
      </c>
      <c r="M126" s="55">
        <v>721</v>
      </c>
      <c r="N126" s="87">
        <f t="shared" si="35"/>
        <v>15262</v>
      </c>
      <c r="O126" s="120">
        <f t="shared" si="36"/>
        <v>381</v>
      </c>
      <c r="P126" s="120">
        <f t="shared" si="37"/>
        <v>2379</v>
      </c>
      <c r="Q126" s="121">
        <f t="shared" si="38"/>
        <v>1271.8333333333333</v>
      </c>
      <c r="R126" s="120">
        <f t="shared" si="39"/>
        <v>1304</v>
      </c>
    </row>
    <row r="127" spans="1:18" x14ac:dyDescent="0.2">
      <c r="A127" s="221">
        <v>2007</v>
      </c>
      <c r="B127" s="53">
        <v>1286</v>
      </c>
      <c r="C127" s="53">
        <v>264</v>
      </c>
      <c r="D127" s="53">
        <v>421</v>
      </c>
      <c r="E127" s="53">
        <v>670</v>
      </c>
      <c r="F127" s="53">
        <v>1689</v>
      </c>
      <c r="G127" s="53">
        <v>2869</v>
      </c>
      <c r="H127" s="53">
        <v>1747</v>
      </c>
      <c r="I127" s="53">
        <v>754</v>
      </c>
      <c r="J127" s="53">
        <v>137</v>
      </c>
      <c r="K127" s="53">
        <v>1110</v>
      </c>
      <c r="L127" s="53">
        <v>1417</v>
      </c>
      <c r="M127" s="55">
        <v>2320</v>
      </c>
      <c r="N127" s="87">
        <f t="shared" si="35"/>
        <v>14684</v>
      </c>
      <c r="O127" s="120">
        <f t="shared" si="36"/>
        <v>137</v>
      </c>
      <c r="P127" s="120">
        <f t="shared" si="37"/>
        <v>2869</v>
      </c>
      <c r="Q127" s="121">
        <f t="shared" si="38"/>
        <v>1223.6666666666667</v>
      </c>
      <c r="R127" s="120">
        <f>MEDIAN(B127:M127)</f>
        <v>1198</v>
      </c>
    </row>
    <row r="128" spans="1:18" x14ac:dyDescent="0.2">
      <c r="A128" s="221">
        <v>2008</v>
      </c>
      <c r="B128" s="53">
        <v>3399</v>
      </c>
      <c r="C128" s="53">
        <v>580</v>
      </c>
      <c r="D128" s="53">
        <v>722</v>
      </c>
      <c r="E128" s="53">
        <v>1840</v>
      </c>
      <c r="F128" s="53">
        <v>1023</v>
      </c>
      <c r="G128" s="53">
        <v>522</v>
      </c>
      <c r="H128" s="53">
        <v>672</v>
      </c>
      <c r="I128" s="53">
        <v>1135</v>
      </c>
      <c r="J128" s="53">
        <v>1118</v>
      </c>
      <c r="K128" s="53">
        <v>1770</v>
      </c>
      <c r="L128" s="53">
        <v>779</v>
      </c>
      <c r="M128" s="55">
        <v>1055</v>
      </c>
      <c r="N128" s="87">
        <f t="shared" si="35"/>
        <v>14615</v>
      </c>
      <c r="O128" s="120">
        <f t="shared" si="36"/>
        <v>522</v>
      </c>
      <c r="P128" s="120">
        <f t="shared" si="37"/>
        <v>3399</v>
      </c>
      <c r="Q128" s="121">
        <f t="shared" si="38"/>
        <v>1217.9166666666667</v>
      </c>
      <c r="R128" s="120">
        <f t="shared" ref="R128:R138" si="40">MEDIAN(B128:M128)</f>
        <v>1039</v>
      </c>
    </row>
    <row r="129" spans="1:18" x14ac:dyDescent="0.2">
      <c r="A129" s="221">
        <v>2009</v>
      </c>
      <c r="B129" s="53">
        <v>692</v>
      </c>
      <c r="C129" s="53">
        <v>224</v>
      </c>
      <c r="D129" s="53">
        <v>491</v>
      </c>
      <c r="E129" s="53">
        <v>85</v>
      </c>
      <c r="F129" s="53">
        <v>473</v>
      </c>
      <c r="G129" s="53">
        <v>364</v>
      </c>
      <c r="H129" s="53">
        <v>1419</v>
      </c>
      <c r="I129" s="53">
        <v>1283</v>
      </c>
      <c r="J129" s="53">
        <v>789</v>
      </c>
      <c r="K129" s="53">
        <v>0</v>
      </c>
      <c r="L129" s="53">
        <v>59</v>
      </c>
      <c r="M129" s="55">
        <v>227</v>
      </c>
      <c r="N129" s="87">
        <f t="shared" si="35"/>
        <v>6106</v>
      </c>
      <c r="O129" s="120">
        <f t="shared" si="36"/>
        <v>0</v>
      </c>
      <c r="P129" s="120">
        <f t="shared" si="37"/>
        <v>1419</v>
      </c>
      <c r="Q129" s="121">
        <f t="shared" si="38"/>
        <v>508.83333333333331</v>
      </c>
      <c r="R129" s="120">
        <f t="shared" si="40"/>
        <v>418.5</v>
      </c>
    </row>
    <row r="130" spans="1:18" x14ac:dyDescent="0.2">
      <c r="A130" s="221">
        <v>2010</v>
      </c>
      <c r="B130" s="53">
        <v>21</v>
      </c>
      <c r="C130" s="53">
        <v>0</v>
      </c>
      <c r="D130" s="53">
        <v>0</v>
      </c>
      <c r="E130" s="53">
        <v>347</v>
      </c>
      <c r="F130" s="53">
        <v>40</v>
      </c>
      <c r="G130" s="53">
        <v>38</v>
      </c>
      <c r="H130" s="53">
        <v>45</v>
      </c>
      <c r="I130" s="53">
        <v>0</v>
      </c>
      <c r="J130" s="53">
        <v>0</v>
      </c>
      <c r="K130" s="53">
        <v>0</v>
      </c>
      <c r="L130" s="53">
        <v>209</v>
      </c>
      <c r="M130" s="55">
        <v>0</v>
      </c>
      <c r="N130" s="87">
        <f t="shared" si="35"/>
        <v>700</v>
      </c>
      <c r="O130" s="120">
        <f t="shared" si="36"/>
        <v>0</v>
      </c>
      <c r="P130" s="120">
        <f t="shared" si="37"/>
        <v>347</v>
      </c>
      <c r="Q130" s="121">
        <f t="shared" si="38"/>
        <v>58.333333333333336</v>
      </c>
      <c r="R130" s="120">
        <f t="shared" si="40"/>
        <v>10.5</v>
      </c>
    </row>
    <row r="131" spans="1:18" x14ac:dyDescent="0.2">
      <c r="A131" s="221">
        <v>2011</v>
      </c>
      <c r="B131" s="53">
        <v>0</v>
      </c>
      <c r="C131" s="53">
        <v>0</v>
      </c>
      <c r="D131" s="53">
        <v>150</v>
      </c>
      <c r="E131" s="53">
        <v>106</v>
      </c>
      <c r="F131" s="53">
        <v>149</v>
      </c>
      <c r="G131" s="53">
        <v>59</v>
      </c>
      <c r="H131" s="53">
        <v>52</v>
      </c>
      <c r="I131" s="53">
        <v>100</v>
      </c>
      <c r="J131" s="53">
        <v>0</v>
      </c>
      <c r="K131" s="53">
        <v>130</v>
      </c>
      <c r="L131" s="53">
        <v>170</v>
      </c>
      <c r="M131" s="55">
        <v>128</v>
      </c>
      <c r="N131" s="87">
        <f t="shared" si="35"/>
        <v>1044</v>
      </c>
      <c r="O131" s="120">
        <f t="shared" si="36"/>
        <v>0</v>
      </c>
      <c r="P131" s="120">
        <f t="shared" si="37"/>
        <v>170</v>
      </c>
      <c r="Q131" s="121">
        <f t="shared" si="38"/>
        <v>87</v>
      </c>
      <c r="R131" s="120">
        <f t="shared" si="40"/>
        <v>103</v>
      </c>
    </row>
    <row r="132" spans="1:18" x14ac:dyDescent="0.2">
      <c r="A132" s="221">
        <v>2012</v>
      </c>
      <c r="B132" s="53">
        <v>267</v>
      </c>
      <c r="C132" s="53">
        <v>367</v>
      </c>
      <c r="D132" s="53">
        <v>305</v>
      </c>
      <c r="E132" s="53">
        <v>207</v>
      </c>
      <c r="F132" s="53">
        <v>0</v>
      </c>
      <c r="G132" s="53">
        <v>184</v>
      </c>
      <c r="H132" s="53">
        <v>42</v>
      </c>
      <c r="I132" s="53">
        <v>0</v>
      </c>
      <c r="J132" s="53">
        <v>35</v>
      </c>
      <c r="K132" s="53">
        <v>0</v>
      </c>
      <c r="L132" s="53">
        <v>0</v>
      </c>
      <c r="M132" s="55">
        <v>339</v>
      </c>
      <c r="N132" s="87">
        <f t="shared" si="35"/>
        <v>1746</v>
      </c>
      <c r="O132" s="120">
        <f t="shared" si="36"/>
        <v>0</v>
      </c>
      <c r="P132" s="120">
        <f t="shared" si="37"/>
        <v>367</v>
      </c>
      <c r="Q132" s="121">
        <f t="shared" si="38"/>
        <v>145.5</v>
      </c>
      <c r="R132" s="120">
        <f t="shared" si="40"/>
        <v>113</v>
      </c>
    </row>
    <row r="133" spans="1:18" x14ac:dyDescent="0.2">
      <c r="A133" s="221">
        <v>2013</v>
      </c>
      <c r="B133" s="53">
        <v>0</v>
      </c>
      <c r="C133" s="53">
        <v>0</v>
      </c>
      <c r="D133" s="53">
        <v>0</v>
      </c>
      <c r="E133" s="53">
        <v>43</v>
      </c>
      <c r="F133" s="53">
        <v>93</v>
      </c>
      <c r="G133" s="53">
        <v>220</v>
      </c>
      <c r="H133" s="53">
        <v>153</v>
      </c>
      <c r="I133" s="53">
        <v>100</v>
      </c>
      <c r="J133" s="53">
        <v>67</v>
      </c>
      <c r="K133" s="53">
        <v>0</v>
      </c>
      <c r="L133" s="53">
        <v>50</v>
      </c>
      <c r="M133" s="55">
        <v>200</v>
      </c>
      <c r="N133" s="87">
        <f t="shared" si="35"/>
        <v>926</v>
      </c>
      <c r="O133" s="120">
        <f t="shared" si="36"/>
        <v>0</v>
      </c>
      <c r="P133" s="120">
        <f t="shared" si="37"/>
        <v>220</v>
      </c>
      <c r="Q133" s="121">
        <f t="shared" si="38"/>
        <v>77.166666666666671</v>
      </c>
      <c r="R133" s="120">
        <f t="shared" si="40"/>
        <v>58.5</v>
      </c>
    </row>
    <row r="134" spans="1:18" x14ac:dyDescent="0.2">
      <c r="A134" s="221">
        <v>2014</v>
      </c>
      <c r="B134" s="53">
        <v>0</v>
      </c>
      <c r="C134" s="53">
        <v>50</v>
      </c>
      <c r="D134" s="53">
        <v>50</v>
      </c>
      <c r="E134" s="53">
        <v>50</v>
      </c>
      <c r="F134" s="53">
        <v>150</v>
      </c>
      <c r="G134" s="53">
        <v>258</v>
      </c>
      <c r="H134" s="53">
        <v>155</v>
      </c>
      <c r="I134" s="53">
        <v>319</v>
      </c>
      <c r="J134" s="53">
        <v>312</v>
      </c>
      <c r="K134" s="53">
        <v>810</v>
      </c>
      <c r="L134" s="53">
        <v>477</v>
      </c>
      <c r="M134" s="55">
        <v>1604</v>
      </c>
      <c r="N134" s="87">
        <f t="shared" si="35"/>
        <v>4235</v>
      </c>
      <c r="O134" s="120">
        <f t="shared" si="36"/>
        <v>0</v>
      </c>
      <c r="P134" s="120">
        <f t="shared" si="37"/>
        <v>1604</v>
      </c>
      <c r="Q134" s="121">
        <f t="shared" si="38"/>
        <v>352.91666666666669</v>
      </c>
      <c r="R134" s="120">
        <f t="shared" si="40"/>
        <v>206.5</v>
      </c>
    </row>
    <row r="135" spans="1:18" x14ac:dyDescent="0.2">
      <c r="A135" s="221">
        <v>2015</v>
      </c>
      <c r="B135" s="53">
        <v>776</v>
      </c>
      <c r="C135" s="53">
        <v>691</v>
      </c>
      <c r="D135" s="53">
        <v>194</v>
      </c>
      <c r="E135" s="53">
        <v>356</v>
      </c>
      <c r="F135" s="53">
        <v>463</v>
      </c>
      <c r="G135" s="53">
        <v>500</v>
      </c>
      <c r="H135" s="53">
        <v>852</v>
      </c>
      <c r="I135" s="53">
        <v>1382</v>
      </c>
      <c r="J135" s="53">
        <v>893</v>
      </c>
      <c r="K135" s="53">
        <v>714</v>
      </c>
      <c r="L135" s="53">
        <v>459</v>
      </c>
      <c r="M135" s="55">
        <v>945</v>
      </c>
      <c r="N135" s="87">
        <f t="shared" si="35"/>
        <v>8225</v>
      </c>
      <c r="O135" s="120">
        <f t="shared" si="36"/>
        <v>194</v>
      </c>
      <c r="P135" s="120">
        <f t="shared" si="37"/>
        <v>1382</v>
      </c>
      <c r="Q135" s="121">
        <f t="shared" si="38"/>
        <v>685.41666666666663</v>
      </c>
      <c r="R135" s="120">
        <f t="shared" si="40"/>
        <v>702.5</v>
      </c>
    </row>
    <row r="136" spans="1:18" x14ac:dyDescent="0.2">
      <c r="A136" s="221">
        <v>2016</v>
      </c>
      <c r="B136" s="53">
        <v>974</v>
      </c>
      <c r="C136" s="53">
        <v>1059</v>
      </c>
      <c r="D136" s="53">
        <v>916</v>
      </c>
      <c r="E136" s="53">
        <v>756</v>
      </c>
      <c r="F136" s="53">
        <v>967</v>
      </c>
      <c r="G136" s="53">
        <v>613</v>
      </c>
      <c r="H136" s="53">
        <v>646</v>
      </c>
      <c r="I136" s="53">
        <v>516</v>
      </c>
      <c r="J136" s="53">
        <v>507</v>
      </c>
      <c r="K136" s="53">
        <v>750</v>
      </c>
      <c r="L136" s="53">
        <v>325</v>
      </c>
      <c r="M136" s="55">
        <v>574</v>
      </c>
      <c r="N136" s="87">
        <f t="shared" si="35"/>
        <v>8603</v>
      </c>
      <c r="O136" s="120">
        <f t="shared" si="36"/>
        <v>325</v>
      </c>
      <c r="P136" s="120">
        <f t="shared" si="37"/>
        <v>1059</v>
      </c>
      <c r="Q136" s="121">
        <f t="shared" si="38"/>
        <v>716.91666666666663</v>
      </c>
      <c r="R136" s="120">
        <f t="shared" si="40"/>
        <v>698</v>
      </c>
    </row>
    <row r="137" spans="1:18" x14ac:dyDescent="0.2">
      <c r="A137" s="221">
        <v>2017</v>
      </c>
      <c r="B137" s="53">
        <v>254</v>
      </c>
      <c r="C137" s="53">
        <v>286</v>
      </c>
      <c r="D137" s="53">
        <v>435</v>
      </c>
      <c r="E137" s="53">
        <v>544</v>
      </c>
      <c r="F137" s="53">
        <v>328</v>
      </c>
      <c r="G137" s="53">
        <v>442</v>
      </c>
      <c r="H137" s="53">
        <v>402</v>
      </c>
      <c r="I137" s="53">
        <v>414</v>
      </c>
      <c r="J137" s="53">
        <v>380</v>
      </c>
      <c r="K137" s="53">
        <v>438</v>
      </c>
      <c r="L137" s="53">
        <v>398</v>
      </c>
      <c r="M137" s="55">
        <v>681</v>
      </c>
      <c r="N137" s="87">
        <f t="shared" si="35"/>
        <v>5002</v>
      </c>
      <c r="O137" s="120">
        <f t="shared" si="36"/>
        <v>254</v>
      </c>
      <c r="P137" s="120">
        <f t="shared" si="37"/>
        <v>681</v>
      </c>
      <c r="Q137" s="121">
        <f t="shared" si="38"/>
        <v>416.83333333333331</v>
      </c>
      <c r="R137" s="120">
        <f t="shared" si="40"/>
        <v>408</v>
      </c>
    </row>
    <row r="138" spans="1:18" x14ac:dyDescent="0.2">
      <c r="A138" s="221">
        <v>2018</v>
      </c>
      <c r="B138" s="53">
        <v>362</v>
      </c>
      <c r="C138" s="53">
        <v>348</v>
      </c>
      <c r="D138" s="53">
        <v>369</v>
      </c>
      <c r="E138" s="53">
        <v>469</v>
      </c>
      <c r="F138" s="53">
        <v>359</v>
      </c>
      <c r="G138" s="53">
        <v>460</v>
      </c>
      <c r="H138" s="53">
        <v>400</v>
      </c>
      <c r="I138" s="53">
        <v>292</v>
      </c>
      <c r="J138" s="53">
        <v>371</v>
      </c>
      <c r="K138" s="53">
        <v>432</v>
      </c>
      <c r="L138" s="53">
        <v>340</v>
      </c>
      <c r="M138" s="55">
        <v>444</v>
      </c>
      <c r="N138" s="87">
        <f t="shared" si="35"/>
        <v>4646</v>
      </c>
      <c r="O138" s="120">
        <f t="shared" si="36"/>
        <v>292</v>
      </c>
      <c r="P138" s="120">
        <f t="shared" si="37"/>
        <v>469</v>
      </c>
      <c r="Q138" s="121">
        <f t="shared" si="38"/>
        <v>387.16666666666669</v>
      </c>
      <c r="R138" s="120">
        <f t="shared" si="40"/>
        <v>370</v>
      </c>
    </row>
    <row r="139" spans="1:18" x14ac:dyDescent="0.2">
      <c r="A139" s="221">
        <v>2019</v>
      </c>
      <c r="B139" s="53">
        <v>340</v>
      </c>
      <c r="C139" s="53">
        <v>244</v>
      </c>
      <c r="D139" s="53">
        <v>459</v>
      </c>
      <c r="E139" s="53">
        <v>302</v>
      </c>
      <c r="F139" s="53">
        <v>330</v>
      </c>
      <c r="G139" s="53">
        <v>534</v>
      </c>
      <c r="H139" s="53">
        <v>307</v>
      </c>
      <c r="I139" s="53">
        <v>344</v>
      </c>
      <c r="J139" s="53">
        <v>433</v>
      </c>
      <c r="K139" s="53">
        <v>411</v>
      </c>
      <c r="L139" s="53">
        <v>337</v>
      </c>
      <c r="M139" s="55">
        <v>402</v>
      </c>
      <c r="N139" s="87">
        <f t="shared" ref="N139:N144" si="41">SUM(B139:M139)</f>
        <v>4443</v>
      </c>
      <c r="O139" s="120">
        <f t="shared" si="36"/>
        <v>244</v>
      </c>
      <c r="P139" s="120">
        <f t="shared" si="37"/>
        <v>534</v>
      </c>
      <c r="Q139" s="121">
        <f t="shared" ref="Q139:Q144" si="42">AVERAGE(B139:M139)</f>
        <v>370.25</v>
      </c>
      <c r="R139" s="120">
        <f t="shared" ref="R139:R144" si="43">MEDIAN(B139:M139)</f>
        <v>342</v>
      </c>
    </row>
    <row r="140" spans="1:18" x14ac:dyDescent="0.2">
      <c r="A140" s="221">
        <v>2020</v>
      </c>
      <c r="B140" s="53">
        <v>312</v>
      </c>
      <c r="C140" s="53">
        <v>482</v>
      </c>
      <c r="D140" s="53">
        <v>456</v>
      </c>
      <c r="E140" s="53">
        <v>373</v>
      </c>
      <c r="F140" s="53">
        <v>492</v>
      </c>
      <c r="G140" s="53">
        <v>301</v>
      </c>
      <c r="H140" s="53">
        <v>327</v>
      </c>
      <c r="I140" s="53">
        <v>383</v>
      </c>
      <c r="J140" s="53">
        <v>219</v>
      </c>
      <c r="K140" s="53">
        <v>142</v>
      </c>
      <c r="L140" s="53">
        <v>355</v>
      </c>
      <c r="M140" s="55">
        <v>333</v>
      </c>
      <c r="N140" s="87">
        <f t="shared" si="41"/>
        <v>4175</v>
      </c>
      <c r="O140" s="120">
        <f t="shared" si="36"/>
        <v>142</v>
      </c>
      <c r="P140" s="120">
        <f t="shared" si="37"/>
        <v>492</v>
      </c>
      <c r="Q140" s="121">
        <f t="shared" si="42"/>
        <v>347.91666666666669</v>
      </c>
      <c r="R140" s="120">
        <f t="shared" si="43"/>
        <v>344</v>
      </c>
    </row>
    <row r="141" spans="1:18" x14ac:dyDescent="0.2">
      <c r="A141" s="221">
        <v>2021</v>
      </c>
      <c r="B141" s="53">
        <v>415</v>
      </c>
      <c r="C141" s="53">
        <v>248</v>
      </c>
      <c r="D141" s="53">
        <v>365</v>
      </c>
      <c r="E141" s="53">
        <v>332</v>
      </c>
      <c r="F141" s="53">
        <v>402</v>
      </c>
      <c r="G141" s="53">
        <v>285</v>
      </c>
      <c r="H141" s="53">
        <v>294</v>
      </c>
      <c r="I141" s="53">
        <v>338</v>
      </c>
      <c r="J141" s="53">
        <v>257</v>
      </c>
      <c r="K141" s="53">
        <v>342</v>
      </c>
      <c r="L141" s="53">
        <v>279</v>
      </c>
      <c r="M141" s="55">
        <v>213</v>
      </c>
      <c r="N141" s="87">
        <f t="shared" si="41"/>
        <v>3770</v>
      </c>
      <c r="O141" s="120">
        <f t="shared" si="36"/>
        <v>213</v>
      </c>
      <c r="P141" s="120">
        <f t="shared" si="37"/>
        <v>415</v>
      </c>
      <c r="Q141" s="121">
        <f t="shared" si="42"/>
        <v>314.16666666666669</v>
      </c>
      <c r="R141" s="120">
        <f t="shared" si="43"/>
        <v>313</v>
      </c>
    </row>
    <row r="142" spans="1:18" x14ac:dyDescent="0.2">
      <c r="A142" s="221">
        <v>2022</v>
      </c>
      <c r="B142" s="53">
        <v>338</v>
      </c>
      <c r="C142" s="53">
        <v>202</v>
      </c>
      <c r="D142" s="53">
        <v>279</v>
      </c>
      <c r="E142" s="53">
        <v>257</v>
      </c>
      <c r="F142" s="53">
        <v>344</v>
      </c>
      <c r="G142" s="53">
        <v>321</v>
      </c>
      <c r="H142" s="53">
        <v>334</v>
      </c>
      <c r="I142" s="53">
        <v>283</v>
      </c>
      <c r="J142" s="53">
        <v>306</v>
      </c>
      <c r="K142" s="53">
        <v>381</v>
      </c>
      <c r="L142" s="53">
        <v>311</v>
      </c>
      <c r="M142" s="55">
        <v>197</v>
      </c>
      <c r="N142" s="87">
        <f t="shared" si="41"/>
        <v>3553</v>
      </c>
      <c r="O142" s="120">
        <f t="shared" si="36"/>
        <v>197</v>
      </c>
      <c r="P142" s="120">
        <f t="shared" si="37"/>
        <v>381</v>
      </c>
      <c r="Q142" s="121">
        <f t="shared" si="42"/>
        <v>296.08333333333331</v>
      </c>
      <c r="R142" s="120">
        <f t="shared" si="43"/>
        <v>308.5</v>
      </c>
    </row>
    <row r="143" spans="1:18" x14ac:dyDescent="0.2">
      <c r="A143" s="221">
        <v>2023</v>
      </c>
      <c r="B143" s="53">
        <v>369</v>
      </c>
      <c r="C143" s="53">
        <v>277</v>
      </c>
      <c r="D143" s="53">
        <v>230</v>
      </c>
      <c r="E143" s="53">
        <v>346</v>
      </c>
      <c r="F143" s="53">
        <v>262</v>
      </c>
      <c r="G143" s="53">
        <v>294</v>
      </c>
      <c r="H143" s="53">
        <v>338</v>
      </c>
      <c r="I143" s="53">
        <v>279</v>
      </c>
      <c r="J143" s="53">
        <v>223</v>
      </c>
      <c r="K143" s="53">
        <v>343</v>
      </c>
      <c r="L143" s="53">
        <v>326</v>
      </c>
      <c r="M143" s="55">
        <v>229</v>
      </c>
      <c r="N143" s="87">
        <f t="shared" si="41"/>
        <v>3516</v>
      </c>
      <c r="O143" s="120">
        <f t="shared" ref="O143" si="44">MIN(B143:M143)</f>
        <v>223</v>
      </c>
      <c r="P143" s="120">
        <f t="shared" ref="P143" si="45">MAX(B143:M143)</f>
        <v>369</v>
      </c>
      <c r="Q143" s="121">
        <f t="shared" si="42"/>
        <v>293</v>
      </c>
      <c r="R143" s="120">
        <f t="shared" si="43"/>
        <v>286.5</v>
      </c>
    </row>
    <row r="144" spans="1:18" x14ac:dyDescent="0.2">
      <c r="A144" s="221">
        <v>2024</v>
      </c>
      <c r="B144" s="53">
        <v>293</v>
      </c>
      <c r="C144" s="53">
        <v>261</v>
      </c>
      <c r="D144" s="53">
        <v>365</v>
      </c>
      <c r="E144" s="53">
        <v>279</v>
      </c>
      <c r="F144" s="53">
        <v>303</v>
      </c>
      <c r="G144" s="53">
        <v>385</v>
      </c>
      <c r="H144" s="53">
        <v>280</v>
      </c>
      <c r="I144" s="53">
        <v>265</v>
      </c>
      <c r="J144" s="53">
        <v>312</v>
      </c>
      <c r="K144" s="53">
        <v>278</v>
      </c>
      <c r="L144" s="53">
        <v>274</v>
      </c>
      <c r="M144" s="55">
        <v>338</v>
      </c>
      <c r="N144" s="87">
        <f t="shared" si="41"/>
        <v>3633</v>
      </c>
      <c r="O144" s="120">
        <f t="shared" ref="O144" si="46">MIN(B144:M144)</f>
        <v>261</v>
      </c>
      <c r="P144" s="120">
        <f t="shared" ref="P144" si="47">MAX(B144:M144)</f>
        <v>385</v>
      </c>
      <c r="Q144" s="121">
        <f t="shared" si="42"/>
        <v>302.75</v>
      </c>
      <c r="R144" s="120">
        <f t="shared" si="43"/>
        <v>286.5</v>
      </c>
    </row>
    <row r="145" spans="1:18" x14ac:dyDescent="0.2">
      <c r="A145" s="221">
        <v>2025</v>
      </c>
      <c r="B145" s="53">
        <v>137</v>
      </c>
      <c r="M145" s="55"/>
      <c r="N145" s="87">
        <f t="shared" ref="N145" si="48">SUM(B145:M145)</f>
        <v>137</v>
      </c>
      <c r="O145" s="120">
        <f t="shared" ref="O145" si="49">MIN(B145:M145)</f>
        <v>137</v>
      </c>
      <c r="P145" s="120">
        <f t="shared" ref="P145" si="50">MAX(B145:M145)</f>
        <v>137</v>
      </c>
      <c r="Q145" s="121">
        <f t="shared" ref="Q145" si="51">AVERAGE(B145:M145)</f>
        <v>137</v>
      </c>
      <c r="R145" s="120">
        <f t="shared" ref="R145" si="52">MEDIAN(B145:M145)</f>
        <v>137</v>
      </c>
    </row>
  </sheetData>
  <mergeCells count="20">
    <mergeCell ref="R1:R2"/>
    <mergeCell ref="A74:A75"/>
    <mergeCell ref="B74:N74"/>
    <mergeCell ref="A98:A99"/>
    <mergeCell ref="B98:N98"/>
    <mergeCell ref="O1:O2"/>
    <mergeCell ref="P1:P2"/>
    <mergeCell ref="A1:A2"/>
    <mergeCell ref="B1:N1"/>
    <mergeCell ref="A26:A27"/>
    <mergeCell ref="B26:N26"/>
    <mergeCell ref="A50:A51"/>
    <mergeCell ref="B50:N50"/>
    <mergeCell ref="Q1:Q2"/>
    <mergeCell ref="R122:R123"/>
    <mergeCell ref="A122:A123"/>
    <mergeCell ref="B122:N122"/>
    <mergeCell ref="O122:O123"/>
    <mergeCell ref="P122:P123"/>
    <mergeCell ref="Q122:Q123"/>
  </mergeCells>
  <phoneticPr fontId="2" type="noConversion"/>
  <conditionalFormatting sqref="B3:M3">
    <cfRule type="cellIs" dxfId="253" priority="105" operator="equal">
      <formula>MAX($B$3:$M$3)</formula>
    </cfRule>
  </conditionalFormatting>
  <conditionalFormatting sqref="N4:N24">
    <cfRule type="cellIs" dxfId="252" priority="109" operator="equal">
      <formula>MAX($N$4:$N$22)</formula>
    </cfRule>
  </conditionalFormatting>
  <conditionalFormatting sqref="Q4:Q24">
    <cfRule type="cellIs" dxfId="251" priority="112" operator="equal">
      <formula>MAX($Q$4:$Q$22)</formula>
    </cfRule>
  </conditionalFormatting>
  <conditionalFormatting sqref="R4:R24">
    <cfRule type="cellIs" dxfId="250" priority="113" operator="equal">
      <formula>MAX($R$4:$R$22)</formula>
    </cfRule>
  </conditionalFormatting>
  <conditionalFormatting sqref="O4:O24">
    <cfRule type="cellIs" dxfId="249" priority="110" stopIfTrue="1" operator="equal">
      <formula>MAX($O$4:$O$22)</formula>
    </cfRule>
  </conditionalFormatting>
  <conditionalFormatting sqref="P4:P24">
    <cfRule type="cellIs" dxfId="248" priority="111" stopIfTrue="1" operator="equal">
      <formula>MAX($P$4:$P$22)</formula>
    </cfRule>
  </conditionalFormatting>
  <conditionalFormatting sqref="N28:N48">
    <cfRule type="cellIs" dxfId="247" priority="142" operator="equal">
      <formula>MAX($N$28:$N$46)</formula>
    </cfRule>
  </conditionalFormatting>
  <conditionalFormatting sqref="O28:O48">
    <cfRule type="cellIs" dxfId="246" priority="143" operator="equal">
      <formula>MAX($O$28:$O$46)</formula>
    </cfRule>
  </conditionalFormatting>
  <conditionalFormatting sqref="O52:O72">
    <cfRule type="cellIs" dxfId="245" priority="148" operator="equal">
      <formula>MAX($O$52:$O$70)</formula>
    </cfRule>
  </conditionalFormatting>
  <conditionalFormatting sqref="N52:N72">
    <cfRule type="cellIs" dxfId="244" priority="147" operator="equal">
      <formula>MAX($N$52:$N$70)</formula>
    </cfRule>
  </conditionalFormatting>
  <conditionalFormatting sqref="O76:O96">
    <cfRule type="cellIs" dxfId="243" priority="153" operator="equal">
      <formula>MAX($O$76:$O$94)</formula>
    </cfRule>
  </conditionalFormatting>
  <conditionalFormatting sqref="N76:N96">
    <cfRule type="cellIs" dxfId="242" priority="152" operator="equal">
      <formula>MAX($N$76:$N$94)</formula>
    </cfRule>
  </conditionalFormatting>
  <conditionalFormatting sqref="O100:O120">
    <cfRule type="cellIs" dxfId="241" priority="158" operator="equal">
      <formula>MAX($O$100:$O$118)</formula>
    </cfRule>
  </conditionalFormatting>
  <conditionalFormatting sqref="N100:N120">
    <cfRule type="cellIs" dxfId="240" priority="157" operator="equal">
      <formula>MAX($N$100:$N$118)</formula>
    </cfRule>
  </conditionalFormatting>
  <conditionalFormatting sqref="B124:M124">
    <cfRule type="cellIs" dxfId="239" priority="162" operator="equal">
      <formula>MAX($B$124:$M$124)</formula>
    </cfRule>
  </conditionalFormatting>
  <conditionalFormatting sqref="N125:N145">
    <cfRule type="cellIs" dxfId="238" priority="163" operator="equal">
      <formula>MAX($N$125:$N$143)</formula>
    </cfRule>
  </conditionalFormatting>
  <conditionalFormatting sqref="Q125:Q145">
    <cfRule type="cellIs" dxfId="237" priority="170" operator="equal">
      <formula>MAX($Q$125:$Q$143)</formula>
    </cfRule>
  </conditionalFormatting>
  <conditionalFormatting sqref="R125:R145">
    <cfRule type="cellIs" dxfId="236" priority="171" operator="equal">
      <formula>MAX($R$125:$R$143)</formula>
    </cfRule>
  </conditionalFormatting>
  <conditionalFormatting sqref="O125:O145">
    <cfRule type="cellIs" dxfId="235" priority="168" operator="equal">
      <formula>MAX($O$125:$O$143)</formula>
    </cfRule>
  </conditionalFormatting>
  <conditionalFormatting sqref="P125:P145">
    <cfRule type="cellIs" dxfId="234" priority="169" operator="equal">
      <formula>MAX($P$125:$P$143)</formula>
    </cfRule>
  </conditionalFormatting>
  <conditionalFormatting sqref="B4:M24">
    <cfRule type="cellIs" dxfId="233" priority="106" operator="equal">
      <formula>0</formula>
    </cfRule>
    <cfRule type="cellIs" dxfId="232" priority="107" operator="equal">
      <formula>MAX($B$4:$M$22)</formula>
    </cfRule>
    <cfRule type="top10" dxfId="231" priority="108" percent="1" rank="10"/>
  </conditionalFormatting>
  <conditionalFormatting sqref="B28:M48">
    <cfRule type="cellIs" dxfId="230" priority="139" operator="equal">
      <formula>0</formula>
    </cfRule>
    <cfRule type="cellIs" dxfId="229" priority="140" operator="equal">
      <formula>MAX($B$28:$M$46)</formula>
    </cfRule>
    <cfRule type="top10" dxfId="228" priority="141" percent="1" rank="10"/>
  </conditionalFormatting>
  <conditionalFormatting sqref="B52:M72">
    <cfRule type="cellIs" dxfId="227" priority="144" operator="equal">
      <formula>0</formula>
    </cfRule>
    <cfRule type="cellIs" dxfId="226" priority="145" operator="equal">
      <formula>MAX($B$52:$M$70)</formula>
    </cfRule>
    <cfRule type="top10" dxfId="225" priority="146" percent="1" rank="10"/>
  </conditionalFormatting>
  <conditionalFormatting sqref="B76:M96">
    <cfRule type="cellIs" dxfId="224" priority="149" operator="equal">
      <formula>0</formula>
    </cfRule>
    <cfRule type="cellIs" dxfId="223" priority="150" operator="equal">
      <formula>MAX($B$76:$M$94)</formula>
    </cfRule>
    <cfRule type="top10" dxfId="222" priority="151" percent="1" rank="10"/>
  </conditionalFormatting>
  <conditionalFormatting sqref="B100:M120">
    <cfRule type="cellIs" dxfId="221" priority="154" operator="equal">
      <formula>0</formula>
    </cfRule>
    <cfRule type="cellIs" dxfId="220" priority="155" operator="equal">
      <formula>MAX($B$100:$M$118)</formula>
    </cfRule>
    <cfRule type="top10" dxfId="219" priority="156" percent="1" rank="10"/>
  </conditionalFormatting>
  <conditionalFormatting sqref="B125:M145">
    <cfRule type="cellIs" dxfId="218" priority="159" operator="equal">
      <formula>0</formula>
    </cfRule>
    <cfRule type="cellIs" dxfId="217" priority="160" operator="equal">
      <formula>MAX($B$125:$M$143)</formula>
    </cfRule>
    <cfRule type="top10" dxfId="216" priority="161" percent="1" rank="10"/>
  </conditionalFormatting>
  <pageMargins left="0.75" right="0.75" top="1" bottom="1" header="0.5" footer="0.5"/>
  <pageSetup paperSize="9" orientation="portrait" r:id="rId1"/>
  <headerFooter alignWithMargins="0"/>
  <ignoredErrors>
    <ignoredError sqref="N4:R19 N20:R20 O100:O120 O76:O96 O52:O72 O28:O48 N21:P21 Q21:R21 N125:N128 P136:R136 R131:R133 N137:R137 N139:N145 R134:R135 P129:P132 N138:Q138 N133:N136 O132:O136 R138:R141 R128:R130 O128:Q128 P125:P127 N130:N132 P139:P145 N129:O129 P133:Q133 R125:R127 Q142:R142 P135:Q135 O141:O145 Q140:Q141 O130:O131 O125:O127 Q139 O139:O140 P134:Q134 Q125:Q127 Q129:Q130 Q131:Q132 Q143:R143 N22:R23 Q144:R144 N24:R24 Q145:R145" formulaRange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07">
    <tabColor theme="6" tint="0.39997558519241921"/>
  </sheetPr>
  <dimension ref="A1:IY26"/>
  <sheetViews>
    <sheetView zoomScaleNormal="100" workbookViewId="0">
      <pane xSplit="1" topLeftCell="B1" activePane="topRight" state="frozen"/>
      <selection sqref="A1:A2"/>
      <selection pane="topRight" sqref="A1:A2"/>
    </sheetView>
  </sheetViews>
  <sheetFormatPr defaultRowHeight="11.25" x14ac:dyDescent="0.2"/>
  <cols>
    <col min="1" max="1" width="14" style="53" bestFit="1" customWidth="1"/>
    <col min="2" max="2" width="6.5703125" style="53" bestFit="1" customWidth="1"/>
    <col min="3" max="4" width="7" style="53" bestFit="1" customWidth="1"/>
    <col min="5" max="5" width="7.42578125" style="53" bestFit="1" customWidth="1"/>
    <col min="6" max="6" width="6.7109375" style="53" bestFit="1" customWidth="1"/>
    <col min="7" max="7" width="1.28515625" style="53" bestFit="1" customWidth="1"/>
    <col min="8" max="8" width="1.5703125" style="53" bestFit="1" customWidth="1"/>
    <col min="9" max="9" width="1.85546875" style="53" bestFit="1" customWidth="1"/>
    <col min="10" max="10" width="2.42578125" style="53" bestFit="1" customWidth="1"/>
    <col min="11" max="11" width="2.140625" style="53" bestFit="1" customWidth="1"/>
    <col min="12" max="24" width="8" style="53" bestFit="1" customWidth="1"/>
    <col min="25" max="26" width="7.140625" style="53" bestFit="1" customWidth="1"/>
    <col min="27" max="27" width="8" style="53" bestFit="1" customWidth="1"/>
    <col min="28" max="28" width="7.140625" style="53" bestFit="1" customWidth="1"/>
    <col min="29" max="29" width="8" style="53" bestFit="1" customWidth="1"/>
    <col min="30" max="31" width="7.140625" style="53" bestFit="1" customWidth="1"/>
    <col min="32" max="32" width="8" style="53" bestFit="1" customWidth="1"/>
    <col min="33" max="34" width="7.140625" style="53" bestFit="1" customWidth="1"/>
    <col min="35" max="36" width="8" style="53" bestFit="1" customWidth="1"/>
    <col min="37" max="39" width="7.140625" style="53" bestFit="1" customWidth="1"/>
    <col min="40" max="52" width="8" style="53" bestFit="1" customWidth="1"/>
    <col min="53" max="53" width="7.140625" style="53" bestFit="1" customWidth="1"/>
    <col min="54" max="54" width="8" style="53" bestFit="1" customWidth="1"/>
    <col min="55" max="55" width="7.140625" style="53" bestFit="1" customWidth="1"/>
    <col min="56" max="56" width="8" style="53" bestFit="1" customWidth="1"/>
    <col min="57" max="57" width="7.140625" style="53" bestFit="1" customWidth="1"/>
    <col min="58" max="64" width="8" style="53" bestFit="1" customWidth="1"/>
    <col min="65" max="65" width="7.140625" style="53" bestFit="1" customWidth="1"/>
    <col min="66" max="179" width="8" style="53" bestFit="1" customWidth="1"/>
    <col min="180" max="181" width="7.85546875" style="53" bestFit="1" customWidth="1"/>
    <col min="182" max="224" width="8" style="53" bestFit="1" customWidth="1"/>
    <col min="225" max="227" width="7.85546875" style="53" bestFit="1" customWidth="1"/>
    <col min="228" max="231" width="8" style="53" bestFit="1" customWidth="1"/>
    <col min="232" max="233" width="7.85546875" style="53" bestFit="1" customWidth="1"/>
    <col min="234" max="236" width="8" style="53" bestFit="1" customWidth="1"/>
    <col min="237" max="238" width="7.85546875" style="53" bestFit="1" customWidth="1"/>
    <col min="239" max="240" width="8" style="53" bestFit="1" customWidth="1"/>
    <col min="241" max="241" width="7.85546875" style="53" bestFit="1" customWidth="1"/>
    <col min="242" max="246" width="8" style="53" bestFit="1" customWidth="1"/>
    <col min="247" max="258" width="3.5703125" style="53" bestFit="1" customWidth="1"/>
    <col min="259" max="16384" width="9.140625" style="53"/>
  </cols>
  <sheetData>
    <row r="1" spans="1:259" x14ac:dyDescent="0.2">
      <c r="A1" s="284"/>
      <c r="B1" s="269" t="s">
        <v>18</v>
      </c>
      <c r="C1" s="269" t="s">
        <v>19</v>
      </c>
      <c r="D1" s="269" t="s">
        <v>78</v>
      </c>
      <c r="E1" s="290" t="s">
        <v>76</v>
      </c>
      <c r="F1" s="292" t="s">
        <v>77</v>
      </c>
      <c r="G1" s="287">
        <v>2005</v>
      </c>
      <c r="H1" s="288"/>
      <c r="I1" s="288"/>
      <c r="J1" s="288"/>
      <c r="K1" s="288"/>
      <c r="L1" s="288"/>
      <c r="M1" s="288"/>
      <c r="N1" s="288"/>
      <c r="O1" s="288"/>
      <c r="P1" s="288"/>
      <c r="Q1" s="288"/>
      <c r="R1" s="289"/>
      <c r="S1" s="281">
        <v>2006</v>
      </c>
      <c r="T1" s="277"/>
      <c r="U1" s="277"/>
      <c r="V1" s="282"/>
      <c r="W1" s="282"/>
      <c r="X1" s="282"/>
      <c r="Y1" s="282"/>
      <c r="Z1" s="282"/>
      <c r="AA1" s="282"/>
      <c r="AB1" s="282"/>
      <c r="AC1" s="282"/>
      <c r="AD1" s="283"/>
      <c r="AE1" s="281">
        <v>2007</v>
      </c>
      <c r="AF1" s="277"/>
      <c r="AG1" s="277"/>
      <c r="AH1" s="282"/>
      <c r="AI1" s="282"/>
      <c r="AJ1" s="282"/>
      <c r="AK1" s="282"/>
      <c r="AL1" s="282"/>
      <c r="AM1" s="282"/>
      <c r="AN1" s="282"/>
      <c r="AO1" s="282"/>
      <c r="AP1" s="283"/>
      <c r="AQ1" s="281">
        <v>2008</v>
      </c>
      <c r="AR1" s="277"/>
      <c r="AS1" s="277"/>
      <c r="AT1" s="282"/>
      <c r="AU1" s="282"/>
      <c r="AV1" s="282"/>
      <c r="AW1" s="282"/>
      <c r="AX1" s="282"/>
      <c r="AY1" s="282"/>
      <c r="AZ1" s="282"/>
      <c r="BA1" s="282"/>
      <c r="BB1" s="283"/>
      <c r="BC1" s="281">
        <v>2009</v>
      </c>
      <c r="BD1" s="277"/>
      <c r="BE1" s="277"/>
      <c r="BF1" s="282"/>
      <c r="BG1" s="282"/>
      <c r="BH1" s="282"/>
      <c r="BI1" s="282"/>
      <c r="BJ1" s="282"/>
      <c r="BK1" s="282"/>
      <c r="BL1" s="282"/>
      <c r="BM1" s="282"/>
      <c r="BN1" s="283"/>
      <c r="BO1" s="281">
        <v>2010</v>
      </c>
      <c r="BP1" s="277"/>
      <c r="BQ1" s="277"/>
      <c r="BR1" s="282"/>
      <c r="BS1" s="282"/>
      <c r="BT1" s="282"/>
      <c r="BU1" s="282"/>
      <c r="BV1" s="282"/>
      <c r="BW1" s="282"/>
      <c r="BX1" s="282"/>
      <c r="BY1" s="282"/>
      <c r="BZ1" s="283"/>
      <c r="CA1" s="281">
        <v>2011</v>
      </c>
      <c r="CB1" s="277"/>
      <c r="CC1" s="277"/>
      <c r="CD1" s="282"/>
      <c r="CE1" s="282"/>
      <c r="CF1" s="282"/>
      <c r="CG1" s="282"/>
      <c r="CH1" s="282"/>
      <c r="CI1" s="282"/>
      <c r="CJ1" s="282"/>
      <c r="CK1" s="282"/>
      <c r="CL1" s="283"/>
      <c r="CM1" s="281">
        <v>2012</v>
      </c>
      <c r="CN1" s="277"/>
      <c r="CO1" s="277"/>
      <c r="CP1" s="282"/>
      <c r="CQ1" s="282"/>
      <c r="CR1" s="282"/>
      <c r="CS1" s="282"/>
      <c r="CT1" s="282"/>
      <c r="CU1" s="282"/>
      <c r="CV1" s="282"/>
      <c r="CW1" s="282"/>
      <c r="CX1" s="283"/>
      <c r="CY1" s="281">
        <v>2013</v>
      </c>
      <c r="CZ1" s="277"/>
      <c r="DA1" s="277"/>
      <c r="DB1" s="282"/>
      <c r="DC1" s="282"/>
      <c r="DD1" s="282"/>
      <c r="DE1" s="282"/>
      <c r="DF1" s="282"/>
      <c r="DG1" s="282"/>
      <c r="DH1" s="282"/>
      <c r="DI1" s="282"/>
      <c r="DJ1" s="283"/>
      <c r="DK1" s="281">
        <v>2014</v>
      </c>
      <c r="DL1" s="277"/>
      <c r="DM1" s="277"/>
      <c r="DN1" s="282"/>
      <c r="DO1" s="282"/>
      <c r="DP1" s="282"/>
      <c r="DQ1" s="282"/>
      <c r="DR1" s="282"/>
      <c r="DS1" s="282"/>
      <c r="DT1" s="282"/>
      <c r="DU1" s="282"/>
      <c r="DV1" s="283"/>
      <c r="DW1" s="281">
        <v>2015</v>
      </c>
      <c r="DX1" s="277"/>
      <c r="DY1" s="277"/>
      <c r="DZ1" s="282"/>
      <c r="EA1" s="282"/>
      <c r="EB1" s="282"/>
      <c r="EC1" s="282"/>
      <c r="ED1" s="282"/>
      <c r="EE1" s="282"/>
      <c r="EF1" s="282"/>
      <c r="EG1" s="282"/>
      <c r="EH1" s="283"/>
      <c r="EI1" s="281">
        <v>2016</v>
      </c>
      <c r="EJ1" s="277"/>
      <c r="EK1" s="277"/>
      <c r="EL1" s="282"/>
      <c r="EM1" s="282"/>
      <c r="EN1" s="282"/>
      <c r="EO1" s="282"/>
      <c r="EP1" s="282"/>
      <c r="EQ1" s="282"/>
      <c r="ER1" s="282"/>
      <c r="ES1" s="282"/>
      <c r="ET1" s="283"/>
      <c r="EU1" s="281">
        <v>2017</v>
      </c>
      <c r="EV1" s="277"/>
      <c r="EW1" s="277"/>
      <c r="EX1" s="282"/>
      <c r="EY1" s="282"/>
      <c r="EZ1" s="282"/>
      <c r="FA1" s="282"/>
      <c r="FB1" s="282"/>
      <c r="FC1" s="282"/>
      <c r="FD1" s="282"/>
      <c r="FE1" s="282"/>
      <c r="FF1" s="283"/>
      <c r="FG1" s="281">
        <v>2018</v>
      </c>
      <c r="FH1" s="277"/>
      <c r="FI1" s="277"/>
      <c r="FJ1" s="282"/>
      <c r="FK1" s="282"/>
      <c r="FL1" s="282"/>
      <c r="FM1" s="282"/>
      <c r="FN1" s="282"/>
      <c r="FO1" s="282"/>
      <c r="FP1" s="282"/>
      <c r="FQ1" s="282"/>
      <c r="FR1" s="283"/>
      <c r="FS1" s="281">
        <v>2019</v>
      </c>
      <c r="FT1" s="277"/>
      <c r="FU1" s="277"/>
      <c r="FV1" s="282"/>
      <c r="FW1" s="282"/>
      <c r="FX1" s="282"/>
      <c r="FY1" s="282"/>
      <c r="FZ1" s="282"/>
      <c r="GA1" s="282"/>
      <c r="GB1" s="282"/>
      <c r="GC1" s="282"/>
      <c r="GD1" s="283"/>
      <c r="GE1" s="281">
        <v>2020</v>
      </c>
      <c r="GF1" s="277"/>
      <c r="GG1" s="277"/>
      <c r="GH1" s="282"/>
      <c r="GI1" s="282"/>
      <c r="GJ1" s="282"/>
      <c r="GK1" s="282"/>
      <c r="GL1" s="282"/>
      <c r="GM1" s="282"/>
      <c r="GN1" s="282"/>
      <c r="GO1" s="282"/>
      <c r="GP1" s="283"/>
      <c r="GQ1" s="281">
        <v>2021</v>
      </c>
      <c r="GR1" s="277"/>
      <c r="GS1" s="277"/>
      <c r="GT1" s="282"/>
      <c r="GU1" s="282"/>
      <c r="GV1" s="282"/>
      <c r="GW1" s="282"/>
      <c r="GX1" s="282"/>
      <c r="GY1" s="282"/>
      <c r="GZ1" s="282"/>
      <c r="HA1" s="282"/>
      <c r="HB1" s="283"/>
      <c r="HC1" s="281">
        <v>2022</v>
      </c>
      <c r="HD1" s="277"/>
      <c r="HE1" s="277"/>
      <c r="HF1" s="282"/>
      <c r="HG1" s="282"/>
      <c r="HH1" s="282"/>
      <c r="HI1" s="282"/>
      <c r="HJ1" s="282"/>
      <c r="HK1" s="282"/>
      <c r="HL1" s="282"/>
      <c r="HM1" s="282"/>
      <c r="HN1" s="283"/>
      <c r="HO1" s="281">
        <v>2023</v>
      </c>
      <c r="HP1" s="277"/>
      <c r="HQ1" s="277"/>
      <c r="HR1" s="282"/>
      <c r="HS1" s="282"/>
      <c r="HT1" s="282"/>
      <c r="HU1" s="282"/>
      <c r="HV1" s="282"/>
      <c r="HW1" s="282"/>
      <c r="HX1" s="282"/>
      <c r="HY1" s="282"/>
      <c r="HZ1" s="283"/>
      <c r="IA1" s="281">
        <v>2024</v>
      </c>
      <c r="IB1" s="277"/>
      <c r="IC1" s="277"/>
      <c r="ID1" s="277"/>
      <c r="IE1" s="277"/>
      <c r="IF1" s="277"/>
      <c r="IG1" s="277"/>
      <c r="IH1" s="277"/>
      <c r="II1" s="277"/>
      <c r="IJ1" s="277"/>
      <c r="IK1" s="277"/>
      <c r="IL1" s="278"/>
      <c r="IM1" s="281">
        <v>2025</v>
      </c>
      <c r="IN1" s="277"/>
      <c r="IO1" s="277"/>
      <c r="IP1" s="277"/>
      <c r="IQ1" s="277"/>
      <c r="IR1" s="277"/>
      <c r="IS1" s="277"/>
      <c r="IT1" s="277"/>
      <c r="IU1" s="277"/>
      <c r="IV1" s="277"/>
      <c r="IW1" s="277"/>
      <c r="IX1" s="278"/>
    </row>
    <row r="2" spans="1:259" x14ac:dyDescent="0.2">
      <c r="A2" s="285"/>
      <c r="B2" s="286"/>
      <c r="C2" s="286"/>
      <c r="D2" s="286"/>
      <c r="E2" s="291"/>
      <c r="F2" s="293"/>
      <c r="G2" s="226" t="s">
        <v>0</v>
      </c>
      <c r="H2" s="226" t="s">
        <v>1</v>
      </c>
      <c r="I2" s="226" t="s">
        <v>2</v>
      </c>
      <c r="J2" s="226" t="s">
        <v>3</v>
      </c>
      <c r="K2" s="226" t="s">
        <v>4</v>
      </c>
      <c r="L2" s="229" t="s">
        <v>5</v>
      </c>
      <c r="M2" s="226" t="s">
        <v>6</v>
      </c>
      <c r="N2" s="226" t="s">
        <v>7</v>
      </c>
      <c r="O2" s="226" t="s">
        <v>8</v>
      </c>
      <c r="P2" s="226" t="s">
        <v>9</v>
      </c>
      <c r="Q2" s="226" t="s">
        <v>10</v>
      </c>
      <c r="R2" s="228" t="s">
        <v>11</v>
      </c>
      <c r="S2" s="232" t="s">
        <v>0</v>
      </c>
      <c r="T2" s="226" t="s">
        <v>1</v>
      </c>
      <c r="U2" s="226" t="s">
        <v>2</v>
      </c>
      <c r="V2" s="226" t="s">
        <v>3</v>
      </c>
      <c r="W2" s="226" t="s">
        <v>4</v>
      </c>
      <c r="X2" s="226" t="s">
        <v>5</v>
      </c>
      <c r="Y2" s="226" t="s">
        <v>6</v>
      </c>
      <c r="Z2" s="226" t="s">
        <v>7</v>
      </c>
      <c r="AA2" s="226" t="s">
        <v>8</v>
      </c>
      <c r="AB2" s="226" t="s">
        <v>9</v>
      </c>
      <c r="AC2" s="226" t="s">
        <v>10</v>
      </c>
      <c r="AD2" s="228" t="s">
        <v>11</v>
      </c>
      <c r="AE2" s="232" t="s">
        <v>0</v>
      </c>
      <c r="AF2" s="226" t="s">
        <v>1</v>
      </c>
      <c r="AG2" s="226" t="s">
        <v>2</v>
      </c>
      <c r="AH2" s="226" t="s">
        <v>3</v>
      </c>
      <c r="AI2" s="226" t="s">
        <v>4</v>
      </c>
      <c r="AJ2" s="226" t="s">
        <v>5</v>
      </c>
      <c r="AK2" s="226" t="s">
        <v>6</v>
      </c>
      <c r="AL2" s="226" t="s">
        <v>7</v>
      </c>
      <c r="AM2" s="226" t="s">
        <v>8</v>
      </c>
      <c r="AN2" s="226" t="s">
        <v>9</v>
      </c>
      <c r="AO2" s="226" t="s">
        <v>10</v>
      </c>
      <c r="AP2" s="228" t="s">
        <v>11</v>
      </c>
      <c r="AQ2" s="232" t="s">
        <v>0</v>
      </c>
      <c r="AR2" s="226" t="s">
        <v>1</v>
      </c>
      <c r="AS2" s="226" t="s">
        <v>2</v>
      </c>
      <c r="AT2" s="226" t="s">
        <v>3</v>
      </c>
      <c r="AU2" s="226" t="s">
        <v>4</v>
      </c>
      <c r="AV2" s="226" t="s">
        <v>5</v>
      </c>
      <c r="AW2" s="226" t="s">
        <v>6</v>
      </c>
      <c r="AX2" s="226" t="s">
        <v>7</v>
      </c>
      <c r="AY2" s="226" t="s">
        <v>8</v>
      </c>
      <c r="AZ2" s="226" t="s">
        <v>9</v>
      </c>
      <c r="BA2" s="226" t="s">
        <v>10</v>
      </c>
      <c r="BB2" s="228" t="s">
        <v>11</v>
      </c>
      <c r="BC2" s="232" t="s">
        <v>0</v>
      </c>
      <c r="BD2" s="226" t="s">
        <v>1</v>
      </c>
      <c r="BE2" s="226" t="s">
        <v>2</v>
      </c>
      <c r="BF2" s="226" t="s">
        <v>3</v>
      </c>
      <c r="BG2" s="226" t="s">
        <v>4</v>
      </c>
      <c r="BH2" s="226" t="s">
        <v>5</v>
      </c>
      <c r="BI2" s="226" t="s">
        <v>6</v>
      </c>
      <c r="BJ2" s="226" t="s">
        <v>7</v>
      </c>
      <c r="BK2" s="226" t="s">
        <v>8</v>
      </c>
      <c r="BL2" s="226" t="s">
        <v>9</v>
      </c>
      <c r="BM2" s="226" t="s">
        <v>10</v>
      </c>
      <c r="BN2" s="228" t="s">
        <v>11</v>
      </c>
      <c r="BO2" s="232" t="s">
        <v>0</v>
      </c>
      <c r="BP2" s="226" t="s">
        <v>1</v>
      </c>
      <c r="BQ2" s="226" t="s">
        <v>2</v>
      </c>
      <c r="BR2" s="226" t="s">
        <v>3</v>
      </c>
      <c r="BS2" s="226" t="s">
        <v>4</v>
      </c>
      <c r="BT2" s="226" t="s">
        <v>5</v>
      </c>
      <c r="BU2" s="226" t="s">
        <v>6</v>
      </c>
      <c r="BV2" s="226" t="s">
        <v>7</v>
      </c>
      <c r="BW2" s="226" t="s">
        <v>8</v>
      </c>
      <c r="BX2" s="226" t="s">
        <v>9</v>
      </c>
      <c r="BY2" s="226" t="s">
        <v>10</v>
      </c>
      <c r="BZ2" s="228" t="s">
        <v>11</v>
      </c>
      <c r="CA2" s="232" t="s">
        <v>0</v>
      </c>
      <c r="CB2" s="226" t="s">
        <v>1</v>
      </c>
      <c r="CC2" s="226" t="s">
        <v>2</v>
      </c>
      <c r="CD2" s="226" t="s">
        <v>3</v>
      </c>
      <c r="CE2" s="226" t="s">
        <v>4</v>
      </c>
      <c r="CF2" s="226" t="s">
        <v>5</v>
      </c>
      <c r="CG2" s="226" t="s">
        <v>6</v>
      </c>
      <c r="CH2" s="226" t="s">
        <v>7</v>
      </c>
      <c r="CI2" s="226" t="s">
        <v>8</v>
      </c>
      <c r="CJ2" s="226" t="s">
        <v>9</v>
      </c>
      <c r="CK2" s="226" t="s">
        <v>10</v>
      </c>
      <c r="CL2" s="228" t="s">
        <v>11</v>
      </c>
      <c r="CM2" s="232" t="s">
        <v>0</v>
      </c>
      <c r="CN2" s="226" t="s">
        <v>1</v>
      </c>
      <c r="CO2" s="226" t="s">
        <v>2</v>
      </c>
      <c r="CP2" s="226" t="s">
        <v>3</v>
      </c>
      <c r="CQ2" s="226" t="s">
        <v>4</v>
      </c>
      <c r="CR2" s="226" t="s">
        <v>5</v>
      </c>
      <c r="CS2" s="226" t="s">
        <v>6</v>
      </c>
      <c r="CT2" s="226" t="s">
        <v>7</v>
      </c>
      <c r="CU2" s="226" t="s">
        <v>8</v>
      </c>
      <c r="CV2" s="226" t="s">
        <v>9</v>
      </c>
      <c r="CW2" s="226" t="s">
        <v>10</v>
      </c>
      <c r="CX2" s="228" t="s">
        <v>11</v>
      </c>
      <c r="CY2" s="232" t="s">
        <v>0</v>
      </c>
      <c r="CZ2" s="226" t="s">
        <v>1</v>
      </c>
      <c r="DA2" s="226" t="s">
        <v>2</v>
      </c>
      <c r="DB2" s="226" t="s">
        <v>3</v>
      </c>
      <c r="DC2" s="226" t="s">
        <v>4</v>
      </c>
      <c r="DD2" s="226" t="s">
        <v>5</v>
      </c>
      <c r="DE2" s="226" t="s">
        <v>6</v>
      </c>
      <c r="DF2" s="226" t="s">
        <v>7</v>
      </c>
      <c r="DG2" s="226" t="s">
        <v>8</v>
      </c>
      <c r="DH2" s="226" t="s">
        <v>9</v>
      </c>
      <c r="DI2" s="226" t="s">
        <v>10</v>
      </c>
      <c r="DJ2" s="228" t="s">
        <v>11</v>
      </c>
      <c r="DK2" s="232" t="s">
        <v>0</v>
      </c>
      <c r="DL2" s="226" t="s">
        <v>1</v>
      </c>
      <c r="DM2" s="226" t="s">
        <v>2</v>
      </c>
      <c r="DN2" s="226" t="s">
        <v>3</v>
      </c>
      <c r="DO2" s="226" t="s">
        <v>4</v>
      </c>
      <c r="DP2" s="226" t="s">
        <v>5</v>
      </c>
      <c r="DQ2" s="226" t="s">
        <v>6</v>
      </c>
      <c r="DR2" s="226" t="s">
        <v>7</v>
      </c>
      <c r="DS2" s="226" t="s">
        <v>8</v>
      </c>
      <c r="DT2" s="226" t="s">
        <v>9</v>
      </c>
      <c r="DU2" s="226" t="s">
        <v>10</v>
      </c>
      <c r="DV2" s="228" t="s">
        <v>11</v>
      </c>
      <c r="DW2" s="232" t="s">
        <v>0</v>
      </c>
      <c r="DX2" s="226" t="s">
        <v>1</v>
      </c>
      <c r="DY2" s="226" t="s">
        <v>2</v>
      </c>
      <c r="DZ2" s="226" t="s">
        <v>3</v>
      </c>
      <c r="EA2" s="226" t="s">
        <v>4</v>
      </c>
      <c r="EB2" s="226" t="s">
        <v>5</v>
      </c>
      <c r="EC2" s="226" t="s">
        <v>6</v>
      </c>
      <c r="ED2" s="226" t="s">
        <v>7</v>
      </c>
      <c r="EE2" s="226" t="s">
        <v>8</v>
      </c>
      <c r="EF2" s="226" t="s">
        <v>9</v>
      </c>
      <c r="EG2" s="226" t="s">
        <v>10</v>
      </c>
      <c r="EH2" s="228" t="s">
        <v>11</v>
      </c>
      <c r="EI2" s="232" t="s">
        <v>0</v>
      </c>
      <c r="EJ2" s="226" t="s">
        <v>1</v>
      </c>
      <c r="EK2" s="226" t="s">
        <v>2</v>
      </c>
      <c r="EL2" s="226" t="s">
        <v>3</v>
      </c>
      <c r="EM2" s="226" t="s">
        <v>4</v>
      </c>
      <c r="EN2" s="226" t="s">
        <v>5</v>
      </c>
      <c r="EO2" s="226" t="s">
        <v>6</v>
      </c>
      <c r="EP2" s="226" t="s">
        <v>7</v>
      </c>
      <c r="EQ2" s="226" t="s">
        <v>8</v>
      </c>
      <c r="ER2" s="226" t="s">
        <v>9</v>
      </c>
      <c r="ES2" s="226" t="s">
        <v>10</v>
      </c>
      <c r="ET2" s="228" t="s">
        <v>11</v>
      </c>
      <c r="EU2" s="232" t="s">
        <v>0</v>
      </c>
      <c r="EV2" s="226" t="s">
        <v>1</v>
      </c>
      <c r="EW2" s="226" t="s">
        <v>2</v>
      </c>
      <c r="EX2" s="226" t="s">
        <v>3</v>
      </c>
      <c r="EY2" s="226" t="s">
        <v>4</v>
      </c>
      <c r="EZ2" s="226" t="s">
        <v>5</v>
      </c>
      <c r="FA2" s="226" t="s">
        <v>6</v>
      </c>
      <c r="FB2" s="226" t="s">
        <v>7</v>
      </c>
      <c r="FC2" s="226" t="s">
        <v>8</v>
      </c>
      <c r="FD2" s="226" t="s">
        <v>9</v>
      </c>
      <c r="FE2" s="226" t="s">
        <v>10</v>
      </c>
      <c r="FF2" s="228" t="s">
        <v>11</v>
      </c>
      <c r="FG2" s="232" t="s">
        <v>0</v>
      </c>
      <c r="FH2" s="226" t="s">
        <v>1</v>
      </c>
      <c r="FI2" s="226" t="s">
        <v>2</v>
      </c>
      <c r="FJ2" s="226" t="s">
        <v>3</v>
      </c>
      <c r="FK2" s="226" t="s">
        <v>4</v>
      </c>
      <c r="FL2" s="226" t="s">
        <v>5</v>
      </c>
      <c r="FM2" s="226" t="s">
        <v>6</v>
      </c>
      <c r="FN2" s="226" t="s">
        <v>7</v>
      </c>
      <c r="FO2" s="226" t="s">
        <v>8</v>
      </c>
      <c r="FP2" s="226" t="s">
        <v>9</v>
      </c>
      <c r="FQ2" s="226" t="s">
        <v>10</v>
      </c>
      <c r="FR2" s="228" t="s">
        <v>11</v>
      </c>
      <c r="FS2" s="232" t="s">
        <v>0</v>
      </c>
      <c r="FT2" s="226" t="s">
        <v>1</v>
      </c>
      <c r="FU2" s="226" t="s">
        <v>2</v>
      </c>
      <c r="FV2" s="226" t="s">
        <v>3</v>
      </c>
      <c r="FW2" s="226" t="s">
        <v>4</v>
      </c>
      <c r="FX2" s="226" t="s">
        <v>5</v>
      </c>
      <c r="FY2" s="226" t="s">
        <v>6</v>
      </c>
      <c r="FZ2" s="226" t="s">
        <v>7</v>
      </c>
      <c r="GA2" s="226" t="s">
        <v>8</v>
      </c>
      <c r="GB2" s="226" t="s">
        <v>9</v>
      </c>
      <c r="GC2" s="226" t="s">
        <v>10</v>
      </c>
      <c r="GD2" s="228" t="s">
        <v>11</v>
      </c>
      <c r="GE2" s="232" t="s">
        <v>0</v>
      </c>
      <c r="GF2" s="226" t="s">
        <v>1</v>
      </c>
      <c r="GG2" s="226" t="s">
        <v>2</v>
      </c>
      <c r="GH2" s="226" t="s">
        <v>3</v>
      </c>
      <c r="GI2" s="226" t="s">
        <v>4</v>
      </c>
      <c r="GJ2" s="226" t="s">
        <v>5</v>
      </c>
      <c r="GK2" s="226" t="s">
        <v>6</v>
      </c>
      <c r="GL2" s="226" t="s">
        <v>7</v>
      </c>
      <c r="GM2" s="226" t="s">
        <v>8</v>
      </c>
      <c r="GN2" s="226" t="s">
        <v>9</v>
      </c>
      <c r="GO2" s="226" t="s">
        <v>10</v>
      </c>
      <c r="GP2" s="228" t="s">
        <v>11</v>
      </c>
      <c r="GQ2" s="232" t="s">
        <v>0</v>
      </c>
      <c r="GR2" s="226" t="s">
        <v>1</v>
      </c>
      <c r="GS2" s="226" t="s">
        <v>2</v>
      </c>
      <c r="GT2" s="226" t="s">
        <v>3</v>
      </c>
      <c r="GU2" s="226" t="s">
        <v>4</v>
      </c>
      <c r="GV2" s="226" t="s">
        <v>5</v>
      </c>
      <c r="GW2" s="226" t="s">
        <v>6</v>
      </c>
      <c r="GX2" s="226" t="s">
        <v>7</v>
      </c>
      <c r="GY2" s="226" t="s">
        <v>8</v>
      </c>
      <c r="GZ2" s="226" t="s">
        <v>9</v>
      </c>
      <c r="HA2" s="226" t="s">
        <v>10</v>
      </c>
      <c r="HB2" s="228" t="s">
        <v>11</v>
      </c>
      <c r="HC2" s="232" t="s">
        <v>0</v>
      </c>
      <c r="HD2" s="226" t="s">
        <v>1</v>
      </c>
      <c r="HE2" s="226" t="s">
        <v>2</v>
      </c>
      <c r="HF2" s="226" t="s">
        <v>3</v>
      </c>
      <c r="HG2" s="226" t="s">
        <v>4</v>
      </c>
      <c r="HH2" s="226" t="s">
        <v>5</v>
      </c>
      <c r="HI2" s="226" t="s">
        <v>6</v>
      </c>
      <c r="HJ2" s="226" t="s">
        <v>7</v>
      </c>
      <c r="HK2" s="226" t="s">
        <v>8</v>
      </c>
      <c r="HL2" s="226" t="s">
        <v>9</v>
      </c>
      <c r="HM2" s="226" t="s">
        <v>10</v>
      </c>
      <c r="HN2" s="228" t="s">
        <v>11</v>
      </c>
      <c r="HO2" s="232" t="s">
        <v>0</v>
      </c>
      <c r="HP2" s="226" t="s">
        <v>1</v>
      </c>
      <c r="HQ2" s="226" t="s">
        <v>2</v>
      </c>
      <c r="HR2" s="226" t="s">
        <v>3</v>
      </c>
      <c r="HS2" s="226" t="s">
        <v>4</v>
      </c>
      <c r="HT2" s="226" t="s">
        <v>5</v>
      </c>
      <c r="HU2" s="226" t="s">
        <v>6</v>
      </c>
      <c r="HV2" s="226" t="s">
        <v>7</v>
      </c>
      <c r="HW2" s="226" t="s">
        <v>8</v>
      </c>
      <c r="HX2" s="226" t="s">
        <v>9</v>
      </c>
      <c r="HY2" s="226" t="s">
        <v>10</v>
      </c>
      <c r="HZ2" s="228" t="s">
        <v>11</v>
      </c>
      <c r="IA2" s="232" t="s">
        <v>0</v>
      </c>
      <c r="IB2" s="226" t="s">
        <v>1</v>
      </c>
      <c r="IC2" s="226" t="s">
        <v>2</v>
      </c>
      <c r="ID2" s="226" t="s">
        <v>3</v>
      </c>
      <c r="IE2" s="226" t="s">
        <v>4</v>
      </c>
      <c r="IF2" s="226" t="s">
        <v>5</v>
      </c>
      <c r="IG2" s="226" t="s">
        <v>6</v>
      </c>
      <c r="IH2" s="226" t="s">
        <v>7</v>
      </c>
      <c r="II2" s="226" t="s">
        <v>8</v>
      </c>
      <c r="IJ2" s="226" t="s">
        <v>9</v>
      </c>
      <c r="IK2" s="226" t="s">
        <v>10</v>
      </c>
      <c r="IL2" s="228" t="s">
        <v>11</v>
      </c>
      <c r="IM2" s="232" t="s">
        <v>0</v>
      </c>
      <c r="IN2" s="226" t="s">
        <v>1</v>
      </c>
      <c r="IO2" s="226" t="s">
        <v>2</v>
      </c>
      <c r="IP2" s="226" t="s">
        <v>3</v>
      </c>
      <c r="IQ2" s="226" t="s">
        <v>4</v>
      </c>
      <c r="IR2" s="226" t="s">
        <v>5</v>
      </c>
      <c r="IS2" s="226" t="s">
        <v>6</v>
      </c>
      <c r="IT2" s="226" t="s">
        <v>7</v>
      </c>
      <c r="IU2" s="226" t="s">
        <v>8</v>
      </c>
      <c r="IV2" s="226" t="s">
        <v>9</v>
      </c>
      <c r="IW2" s="226" t="s">
        <v>10</v>
      </c>
      <c r="IX2" s="228" t="s">
        <v>11</v>
      </c>
    </row>
    <row r="3" spans="1:259" x14ac:dyDescent="0.2">
      <c r="A3" s="221" t="s">
        <v>64</v>
      </c>
      <c r="B3" s="187"/>
      <c r="C3" s="187"/>
      <c r="D3" s="187"/>
      <c r="E3" s="188"/>
      <c r="F3" s="189"/>
      <c r="G3" s="167"/>
      <c r="H3" s="168"/>
      <c r="I3" s="168"/>
      <c r="J3" s="168"/>
      <c r="K3" s="168"/>
      <c r="L3" s="136">
        <v>1</v>
      </c>
      <c r="M3" s="136">
        <f>L3+1</f>
        <v>2</v>
      </c>
      <c r="N3" s="136">
        <f t="shared" ref="N3:BY3" si="0">M3+1</f>
        <v>3</v>
      </c>
      <c r="O3" s="136">
        <f t="shared" si="0"/>
        <v>4</v>
      </c>
      <c r="P3" s="136">
        <f t="shared" si="0"/>
        <v>5</v>
      </c>
      <c r="Q3" s="136">
        <f t="shared" si="0"/>
        <v>6</v>
      </c>
      <c r="R3" s="136">
        <f t="shared" si="0"/>
        <v>7</v>
      </c>
      <c r="S3" s="137">
        <f t="shared" si="0"/>
        <v>8</v>
      </c>
      <c r="T3" s="136">
        <f t="shared" si="0"/>
        <v>9</v>
      </c>
      <c r="U3" s="136">
        <f t="shared" si="0"/>
        <v>10</v>
      </c>
      <c r="V3" s="136">
        <f t="shared" si="0"/>
        <v>11</v>
      </c>
      <c r="W3" s="136">
        <f t="shared" si="0"/>
        <v>12</v>
      </c>
      <c r="X3" s="136">
        <f t="shared" si="0"/>
        <v>13</v>
      </c>
      <c r="Y3" s="136">
        <f t="shared" si="0"/>
        <v>14</v>
      </c>
      <c r="Z3" s="136">
        <f t="shared" si="0"/>
        <v>15</v>
      </c>
      <c r="AA3" s="136">
        <f t="shared" si="0"/>
        <v>16</v>
      </c>
      <c r="AB3" s="136">
        <f t="shared" si="0"/>
        <v>17</v>
      </c>
      <c r="AC3" s="136">
        <f t="shared" si="0"/>
        <v>18</v>
      </c>
      <c r="AD3" s="136">
        <f t="shared" si="0"/>
        <v>19</v>
      </c>
      <c r="AE3" s="137">
        <f t="shared" si="0"/>
        <v>20</v>
      </c>
      <c r="AF3" s="136">
        <f t="shared" si="0"/>
        <v>21</v>
      </c>
      <c r="AG3" s="136">
        <f t="shared" si="0"/>
        <v>22</v>
      </c>
      <c r="AH3" s="136">
        <f t="shared" si="0"/>
        <v>23</v>
      </c>
      <c r="AI3" s="136">
        <f t="shared" si="0"/>
        <v>24</v>
      </c>
      <c r="AJ3" s="136">
        <f t="shared" si="0"/>
        <v>25</v>
      </c>
      <c r="AK3" s="136">
        <f t="shared" si="0"/>
        <v>26</v>
      </c>
      <c r="AL3" s="136">
        <f t="shared" si="0"/>
        <v>27</v>
      </c>
      <c r="AM3" s="136">
        <f t="shared" si="0"/>
        <v>28</v>
      </c>
      <c r="AN3" s="136">
        <f t="shared" si="0"/>
        <v>29</v>
      </c>
      <c r="AO3" s="136">
        <f t="shared" si="0"/>
        <v>30</v>
      </c>
      <c r="AP3" s="136">
        <f t="shared" si="0"/>
        <v>31</v>
      </c>
      <c r="AQ3" s="137">
        <f t="shared" si="0"/>
        <v>32</v>
      </c>
      <c r="AR3" s="136">
        <f t="shared" si="0"/>
        <v>33</v>
      </c>
      <c r="AS3" s="136">
        <f t="shared" si="0"/>
        <v>34</v>
      </c>
      <c r="AT3" s="136">
        <f t="shared" si="0"/>
        <v>35</v>
      </c>
      <c r="AU3" s="136">
        <f t="shared" si="0"/>
        <v>36</v>
      </c>
      <c r="AV3" s="136">
        <f t="shared" si="0"/>
        <v>37</v>
      </c>
      <c r="AW3" s="136">
        <f t="shared" si="0"/>
        <v>38</v>
      </c>
      <c r="AX3" s="136">
        <f t="shared" si="0"/>
        <v>39</v>
      </c>
      <c r="AY3" s="136">
        <f t="shared" si="0"/>
        <v>40</v>
      </c>
      <c r="AZ3" s="136">
        <f t="shared" si="0"/>
        <v>41</v>
      </c>
      <c r="BA3" s="136">
        <f t="shared" si="0"/>
        <v>42</v>
      </c>
      <c r="BB3" s="136">
        <f t="shared" si="0"/>
        <v>43</v>
      </c>
      <c r="BC3" s="137">
        <f t="shared" si="0"/>
        <v>44</v>
      </c>
      <c r="BD3" s="136">
        <f t="shared" si="0"/>
        <v>45</v>
      </c>
      <c r="BE3" s="136">
        <f t="shared" si="0"/>
        <v>46</v>
      </c>
      <c r="BF3" s="136">
        <f t="shared" si="0"/>
        <v>47</v>
      </c>
      <c r="BG3" s="136">
        <f t="shared" si="0"/>
        <v>48</v>
      </c>
      <c r="BH3" s="136">
        <f t="shared" si="0"/>
        <v>49</v>
      </c>
      <c r="BI3" s="136">
        <f t="shared" si="0"/>
        <v>50</v>
      </c>
      <c r="BJ3" s="136">
        <f t="shared" si="0"/>
        <v>51</v>
      </c>
      <c r="BK3" s="136">
        <f t="shared" si="0"/>
        <v>52</v>
      </c>
      <c r="BL3" s="136">
        <f t="shared" si="0"/>
        <v>53</v>
      </c>
      <c r="BM3" s="136">
        <f t="shared" si="0"/>
        <v>54</v>
      </c>
      <c r="BN3" s="136">
        <f t="shared" si="0"/>
        <v>55</v>
      </c>
      <c r="BO3" s="137">
        <f t="shared" si="0"/>
        <v>56</v>
      </c>
      <c r="BP3" s="136">
        <f t="shared" si="0"/>
        <v>57</v>
      </c>
      <c r="BQ3" s="136">
        <f t="shared" si="0"/>
        <v>58</v>
      </c>
      <c r="BR3" s="136">
        <f t="shared" si="0"/>
        <v>59</v>
      </c>
      <c r="BS3" s="136">
        <f t="shared" si="0"/>
        <v>60</v>
      </c>
      <c r="BT3" s="136">
        <f t="shared" si="0"/>
        <v>61</v>
      </c>
      <c r="BU3" s="136">
        <f t="shared" si="0"/>
        <v>62</v>
      </c>
      <c r="BV3" s="136">
        <f t="shared" si="0"/>
        <v>63</v>
      </c>
      <c r="BW3" s="136">
        <f t="shared" si="0"/>
        <v>64</v>
      </c>
      <c r="BX3" s="136">
        <f t="shared" si="0"/>
        <v>65</v>
      </c>
      <c r="BY3" s="136">
        <f t="shared" si="0"/>
        <v>66</v>
      </c>
      <c r="BZ3" s="136">
        <f t="shared" ref="BZ3:EK3" si="1">BY3+1</f>
        <v>67</v>
      </c>
      <c r="CA3" s="137">
        <f t="shared" si="1"/>
        <v>68</v>
      </c>
      <c r="CB3" s="136">
        <f t="shared" si="1"/>
        <v>69</v>
      </c>
      <c r="CC3" s="136">
        <f t="shared" si="1"/>
        <v>70</v>
      </c>
      <c r="CD3" s="136">
        <f t="shared" si="1"/>
        <v>71</v>
      </c>
      <c r="CE3" s="136">
        <f t="shared" si="1"/>
        <v>72</v>
      </c>
      <c r="CF3" s="136">
        <f t="shared" si="1"/>
        <v>73</v>
      </c>
      <c r="CG3" s="136">
        <f t="shared" si="1"/>
        <v>74</v>
      </c>
      <c r="CH3" s="136">
        <f t="shared" si="1"/>
        <v>75</v>
      </c>
      <c r="CI3" s="136">
        <f t="shared" si="1"/>
        <v>76</v>
      </c>
      <c r="CJ3" s="136">
        <f t="shared" si="1"/>
        <v>77</v>
      </c>
      <c r="CK3" s="136">
        <f t="shared" si="1"/>
        <v>78</v>
      </c>
      <c r="CL3" s="136">
        <f t="shared" si="1"/>
        <v>79</v>
      </c>
      <c r="CM3" s="137">
        <f t="shared" si="1"/>
        <v>80</v>
      </c>
      <c r="CN3" s="136">
        <f t="shared" si="1"/>
        <v>81</v>
      </c>
      <c r="CO3" s="136">
        <f t="shared" si="1"/>
        <v>82</v>
      </c>
      <c r="CP3" s="136">
        <f t="shared" si="1"/>
        <v>83</v>
      </c>
      <c r="CQ3" s="136">
        <f t="shared" si="1"/>
        <v>84</v>
      </c>
      <c r="CR3" s="136">
        <f t="shared" si="1"/>
        <v>85</v>
      </c>
      <c r="CS3" s="136">
        <f t="shared" si="1"/>
        <v>86</v>
      </c>
      <c r="CT3" s="136">
        <f t="shared" si="1"/>
        <v>87</v>
      </c>
      <c r="CU3" s="136">
        <f t="shared" si="1"/>
        <v>88</v>
      </c>
      <c r="CV3" s="136">
        <f t="shared" si="1"/>
        <v>89</v>
      </c>
      <c r="CW3" s="136">
        <f t="shared" si="1"/>
        <v>90</v>
      </c>
      <c r="CX3" s="136">
        <f t="shared" si="1"/>
        <v>91</v>
      </c>
      <c r="CY3" s="137">
        <f t="shared" si="1"/>
        <v>92</v>
      </c>
      <c r="CZ3" s="136">
        <f t="shared" si="1"/>
        <v>93</v>
      </c>
      <c r="DA3" s="136">
        <f t="shared" si="1"/>
        <v>94</v>
      </c>
      <c r="DB3" s="136">
        <f t="shared" si="1"/>
        <v>95</v>
      </c>
      <c r="DC3" s="136">
        <f t="shared" si="1"/>
        <v>96</v>
      </c>
      <c r="DD3" s="136">
        <f t="shared" si="1"/>
        <v>97</v>
      </c>
      <c r="DE3" s="136">
        <f t="shared" si="1"/>
        <v>98</v>
      </c>
      <c r="DF3" s="136">
        <f t="shared" si="1"/>
        <v>99</v>
      </c>
      <c r="DG3" s="136">
        <f t="shared" si="1"/>
        <v>100</v>
      </c>
      <c r="DH3" s="136">
        <f t="shared" si="1"/>
        <v>101</v>
      </c>
      <c r="DI3" s="136">
        <f t="shared" si="1"/>
        <v>102</v>
      </c>
      <c r="DJ3" s="136">
        <f t="shared" si="1"/>
        <v>103</v>
      </c>
      <c r="DK3" s="137">
        <f t="shared" si="1"/>
        <v>104</v>
      </c>
      <c r="DL3" s="136">
        <f t="shared" si="1"/>
        <v>105</v>
      </c>
      <c r="DM3" s="136">
        <f t="shared" si="1"/>
        <v>106</v>
      </c>
      <c r="DN3" s="136">
        <f t="shared" si="1"/>
        <v>107</v>
      </c>
      <c r="DO3" s="136">
        <f t="shared" si="1"/>
        <v>108</v>
      </c>
      <c r="DP3" s="136">
        <f t="shared" si="1"/>
        <v>109</v>
      </c>
      <c r="DQ3" s="136">
        <f t="shared" si="1"/>
        <v>110</v>
      </c>
      <c r="DR3" s="136">
        <f t="shared" si="1"/>
        <v>111</v>
      </c>
      <c r="DS3" s="136">
        <f t="shared" si="1"/>
        <v>112</v>
      </c>
      <c r="DT3" s="136">
        <f t="shared" si="1"/>
        <v>113</v>
      </c>
      <c r="DU3" s="136">
        <f t="shared" si="1"/>
        <v>114</v>
      </c>
      <c r="DV3" s="138">
        <f t="shared" si="1"/>
        <v>115</v>
      </c>
      <c r="DW3" s="136">
        <f t="shared" si="1"/>
        <v>116</v>
      </c>
      <c r="DX3" s="136">
        <f t="shared" si="1"/>
        <v>117</v>
      </c>
      <c r="DY3" s="136">
        <f t="shared" si="1"/>
        <v>118</v>
      </c>
      <c r="DZ3" s="136">
        <f t="shared" si="1"/>
        <v>119</v>
      </c>
      <c r="EA3" s="136">
        <f t="shared" si="1"/>
        <v>120</v>
      </c>
      <c r="EB3" s="136">
        <f t="shared" si="1"/>
        <v>121</v>
      </c>
      <c r="EC3" s="136">
        <f t="shared" si="1"/>
        <v>122</v>
      </c>
      <c r="ED3" s="136">
        <f t="shared" si="1"/>
        <v>123</v>
      </c>
      <c r="EE3" s="136">
        <f t="shared" si="1"/>
        <v>124</v>
      </c>
      <c r="EF3" s="136">
        <f t="shared" si="1"/>
        <v>125</v>
      </c>
      <c r="EG3" s="136">
        <f t="shared" si="1"/>
        <v>126</v>
      </c>
      <c r="EH3" s="138">
        <f t="shared" si="1"/>
        <v>127</v>
      </c>
      <c r="EI3" s="136">
        <f t="shared" si="1"/>
        <v>128</v>
      </c>
      <c r="EJ3" s="136">
        <f t="shared" si="1"/>
        <v>129</v>
      </c>
      <c r="EK3" s="136">
        <f t="shared" si="1"/>
        <v>130</v>
      </c>
      <c r="EL3" s="136">
        <f t="shared" ref="EL3:FF3" si="2">EK3+1</f>
        <v>131</v>
      </c>
      <c r="EM3" s="136">
        <f t="shared" si="2"/>
        <v>132</v>
      </c>
      <c r="EN3" s="136">
        <f t="shared" si="2"/>
        <v>133</v>
      </c>
      <c r="EO3" s="136">
        <f t="shared" si="2"/>
        <v>134</v>
      </c>
      <c r="EP3" s="136">
        <f t="shared" si="2"/>
        <v>135</v>
      </c>
      <c r="EQ3" s="136">
        <f t="shared" si="2"/>
        <v>136</v>
      </c>
      <c r="ER3" s="136">
        <f t="shared" si="2"/>
        <v>137</v>
      </c>
      <c r="ES3" s="136">
        <f t="shared" si="2"/>
        <v>138</v>
      </c>
      <c r="ET3" s="138">
        <f t="shared" si="2"/>
        <v>139</v>
      </c>
      <c r="EU3" s="136">
        <f t="shared" si="2"/>
        <v>140</v>
      </c>
      <c r="EV3" s="136">
        <f t="shared" si="2"/>
        <v>141</v>
      </c>
      <c r="EW3" s="136">
        <f t="shared" si="2"/>
        <v>142</v>
      </c>
      <c r="EX3" s="136">
        <f t="shared" si="2"/>
        <v>143</v>
      </c>
      <c r="EY3" s="136">
        <f t="shared" si="2"/>
        <v>144</v>
      </c>
      <c r="EZ3" s="136">
        <f t="shared" si="2"/>
        <v>145</v>
      </c>
      <c r="FA3" s="136">
        <f t="shared" si="2"/>
        <v>146</v>
      </c>
      <c r="FB3" s="136">
        <f t="shared" si="2"/>
        <v>147</v>
      </c>
      <c r="FC3" s="136">
        <f t="shared" si="2"/>
        <v>148</v>
      </c>
      <c r="FD3" s="136">
        <f t="shared" si="2"/>
        <v>149</v>
      </c>
      <c r="FE3" s="136">
        <f t="shared" si="2"/>
        <v>150</v>
      </c>
      <c r="FF3" s="138">
        <f t="shared" si="2"/>
        <v>151</v>
      </c>
      <c r="FG3" s="136">
        <f t="shared" ref="FG3:FR3" si="3">FF3+1</f>
        <v>152</v>
      </c>
      <c r="FH3" s="136">
        <f t="shared" si="3"/>
        <v>153</v>
      </c>
      <c r="FI3" s="136">
        <f t="shared" si="3"/>
        <v>154</v>
      </c>
      <c r="FJ3" s="136">
        <f t="shared" si="3"/>
        <v>155</v>
      </c>
      <c r="FK3" s="136">
        <f t="shared" si="3"/>
        <v>156</v>
      </c>
      <c r="FL3" s="136">
        <f t="shared" si="3"/>
        <v>157</v>
      </c>
      <c r="FM3" s="136">
        <f t="shared" si="3"/>
        <v>158</v>
      </c>
      <c r="FN3" s="136">
        <f t="shared" si="3"/>
        <v>159</v>
      </c>
      <c r="FO3" s="136">
        <f t="shared" si="3"/>
        <v>160</v>
      </c>
      <c r="FP3" s="136">
        <f t="shared" si="3"/>
        <v>161</v>
      </c>
      <c r="FQ3" s="136">
        <f t="shared" si="3"/>
        <v>162</v>
      </c>
      <c r="FR3" s="138">
        <f t="shared" si="3"/>
        <v>163</v>
      </c>
      <c r="FS3" s="136">
        <f t="shared" ref="FS3:GD3" si="4">FR3+1</f>
        <v>164</v>
      </c>
      <c r="FT3" s="136">
        <f t="shared" si="4"/>
        <v>165</v>
      </c>
      <c r="FU3" s="136">
        <f t="shared" si="4"/>
        <v>166</v>
      </c>
      <c r="FV3" s="136">
        <f t="shared" si="4"/>
        <v>167</v>
      </c>
      <c r="FW3" s="136">
        <f t="shared" si="4"/>
        <v>168</v>
      </c>
      <c r="FX3" s="136">
        <f t="shared" si="4"/>
        <v>169</v>
      </c>
      <c r="FY3" s="136">
        <f t="shared" si="4"/>
        <v>170</v>
      </c>
      <c r="FZ3" s="136">
        <f t="shared" si="4"/>
        <v>171</v>
      </c>
      <c r="GA3" s="136">
        <f t="shared" si="4"/>
        <v>172</v>
      </c>
      <c r="GB3" s="136">
        <f t="shared" si="4"/>
        <v>173</v>
      </c>
      <c r="GC3" s="136">
        <f t="shared" si="4"/>
        <v>174</v>
      </c>
      <c r="GD3" s="138">
        <f t="shared" si="4"/>
        <v>175</v>
      </c>
      <c r="GE3" s="136">
        <f t="shared" ref="GE3:GP3" si="5">GD3+1</f>
        <v>176</v>
      </c>
      <c r="GF3" s="136">
        <f t="shared" si="5"/>
        <v>177</v>
      </c>
      <c r="GG3" s="136">
        <f t="shared" si="5"/>
        <v>178</v>
      </c>
      <c r="GH3" s="136">
        <f t="shared" si="5"/>
        <v>179</v>
      </c>
      <c r="GI3" s="136">
        <f t="shared" si="5"/>
        <v>180</v>
      </c>
      <c r="GJ3" s="136">
        <f t="shared" si="5"/>
        <v>181</v>
      </c>
      <c r="GK3" s="136">
        <f t="shared" si="5"/>
        <v>182</v>
      </c>
      <c r="GL3" s="136">
        <f t="shared" si="5"/>
        <v>183</v>
      </c>
      <c r="GM3" s="136">
        <f t="shared" si="5"/>
        <v>184</v>
      </c>
      <c r="GN3" s="136">
        <f t="shared" si="5"/>
        <v>185</v>
      </c>
      <c r="GO3" s="136">
        <f t="shared" si="5"/>
        <v>186</v>
      </c>
      <c r="GP3" s="138">
        <f t="shared" si="5"/>
        <v>187</v>
      </c>
      <c r="GQ3" s="136">
        <f t="shared" ref="GQ3:HB3" si="6">GP3+1</f>
        <v>188</v>
      </c>
      <c r="GR3" s="136">
        <f t="shared" si="6"/>
        <v>189</v>
      </c>
      <c r="GS3" s="136">
        <f t="shared" si="6"/>
        <v>190</v>
      </c>
      <c r="GT3" s="136">
        <f t="shared" si="6"/>
        <v>191</v>
      </c>
      <c r="GU3" s="136">
        <f t="shared" si="6"/>
        <v>192</v>
      </c>
      <c r="GV3" s="136">
        <f t="shared" si="6"/>
        <v>193</v>
      </c>
      <c r="GW3" s="136">
        <f t="shared" si="6"/>
        <v>194</v>
      </c>
      <c r="GX3" s="136">
        <f t="shared" si="6"/>
        <v>195</v>
      </c>
      <c r="GY3" s="136">
        <f t="shared" si="6"/>
        <v>196</v>
      </c>
      <c r="GZ3" s="136">
        <f t="shared" si="6"/>
        <v>197</v>
      </c>
      <c r="HA3" s="136">
        <f t="shared" si="6"/>
        <v>198</v>
      </c>
      <c r="HB3" s="138">
        <f t="shared" si="6"/>
        <v>199</v>
      </c>
      <c r="HC3" s="136">
        <f t="shared" ref="HC3" si="7">HB3+1</f>
        <v>200</v>
      </c>
      <c r="HD3" s="136">
        <f t="shared" ref="HD3" si="8">HC3+1</f>
        <v>201</v>
      </c>
      <c r="HE3" s="136">
        <f t="shared" ref="HE3" si="9">HD3+1</f>
        <v>202</v>
      </c>
      <c r="HF3" s="136">
        <f t="shared" ref="HF3" si="10">HE3+1</f>
        <v>203</v>
      </c>
      <c r="HG3" s="136">
        <f t="shared" ref="HG3" si="11">HF3+1</f>
        <v>204</v>
      </c>
      <c r="HH3" s="136">
        <f t="shared" ref="HH3" si="12">HG3+1</f>
        <v>205</v>
      </c>
      <c r="HI3" s="136">
        <f t="shared" ref="HI3" si="13">HH3+1</f>
        <v>206</v>
      </c>
      <c r="HJ3" s="136">
        <f t="shared" ref="HJ3" si="14">HI3+1</f>
        <v>207</v>
      </c>
      <c r="HK3" s="136">
        <f t="shared" ref="HK3" si="15">HJ3+1</f>
        <v>208</v>
      </c>
      <c r="HL3" s="136">
        <f t="shared" ref="HL3" si="16">HK3+1</f>
        <v>209</v>
      </c>
      <c r="HM3" s="136">
        <f t="shared" ref="HM3" si="17">HL3+1</f>
        <v>210</v>
      </c>
      <c r="HN3" s="138">
        <f t="shared" ref="HN3" si="18">HM3+1</f>
        <v>211</v>
      </c>
      <c r="HO3" s="136">
        <f t="shared" ref="HO3" si="19">HN3+1</f>
        <v>212</v>
      </c>
      <c r="HP3" s="136">
        <f t="shared" ref="HP3" si="20">HO3+1</f>
        <v>213</v>
      </c>
      <c r="HQ3" s="136">
        <f t="shared" ref="HQ3" si="21">HP3+1</f>
        <v>214</v>
      </c>
      <c r="HR3" s="136">
        <f t="shared" ref="HR3" si="22">HQ3+1</f>
        <v>215</v>
      </c>
      <c r="HS3" s="136">
        <f t="shared" ref="HS3" si="23">HR3+1</f>
        <v>216</v>
      </c>
      <c r="HT3" s="136">
        <f t="shared" ref="HT3" si="24">HS3+1</f>
        <v>217</v>
      </c>
      <c r="HU3" s="136">
        <f t="shared" ref="HU3" si="25">HT3+1</f>
        <v>218</v>
      </c>
      <c r="HV3" s="136">
        <f t="shared" ref="HV3" si="26">HU3+1</f>
        <v>219</v>
      </c>
      <c r="HW3" s="136">
        <f t="shared" ref="HW3" si="27">HV3+1</f>
        <v>220</v>
      </c>
      <c r="HX3" s="136">
        <f t="shared" ref="HX3" si="28">HW3+1</f>
        <v>221</v>
      </c>
      <c r="HY3" s="136">
        <f t="shared" ref="HY3" si="29">HX3+1</f>
        <v>222</v>
      </c>
      <c r="HZ3" s="138">
        <f t="shared" ref="HZ3" si="30">HY3+1</f>
        <v>223</v>
      </c>
      <c r="IA3" s="137">
        <f t="shared" ref="IA3:IJ3" si="31">HZ3+1</f>
        <v>224</v>
      </c>
      <c r="IB3" s="136">
        <f t="shared" si="31"/>
        <v>225</v>
      </c>
      <c r="IC3" s="136">
        <f t="shared" si="31"/>
        <v>226</v>
      </c>
      <c r="ID3" s="136">
        <f t="shared" si="31"/>
        <v>227</v>
      </c>
      <c r="IE3" s="136">
        <f t="shared" si="31"/>
        <v>228</v>
      </c>
      <c r="IF3" s="136">
        <f t="shared" si="31"/>
        <v>229</v>
      </c>
      <c r="IG3" s="136">
        <f t="shared" si="31"/>
        <v>230</v>
      </c>
      <c r="IH3" s="136">
        <f t="shared" si="31"/>
        <v>231</v>
      </c>
      <c r="II3" s="136">
        <f t="shared" si="31"/>
        <v>232</v>
      </c>
      <c r="IJ3" s="136">
        <f t="shared" si="31"/>
        <v>233</v>
      </c>
      <c r="IK3" s="136">
        <f t="shared" ref="IK3" si="32">IJ3+1</f>
        <v>234</v>
      </c>
      <c r="IL3" s="136">
        <f t="shared" ref="IL3" si="33">IK3+1</f>
        <v>235</v>
      </c>
      <c r="IM3" s="137">
        <f t="shared" ref="IM3" si="34">IL3+1</f>
        <v>236</v>
      </c>
      <c r="IN3" s="136">
        <f t="shared" ref="IN3" si="35">IM3+1</f>
        <v>237</v>
      </c>
      <c r="IO3" s="136">
        <f t="shared" ref="IO3" si="36">IN3+1</f>
        <v>238</v>
      </c>
      <c r="IP3" s="136">
        <f t="shared" ref="IP3" si="37">IO3+1</f>
        <v>239</v>
      </c>
      <c r="IQ3" s="136">
        <f t="shared" ref="IQ3" si="38">IP3+1</f>
        <v>240</v>
      </c>
      <c r="IR3" s="136">
        <f t="shared" ref="IR3" si="39">IQ3+1</f>
        <v>241</v>
      </c>
      <c r="IS3" s="136">
        <f t="shared" ref="IS3" si="40">IR3+1</f>
        <v>242</v>
      </c>
      <c r="IT3" s="136">
        <f t="shared" ref="IT3" si="41">IS3+1</f>
        <v>243</v>
      </c>
      <c r="IU3" s="136">
        <f t="shared" ref="IU3" si="42">IT3+1</f>
        <v>244</v>
      </c>
      <c r="IV3" s="136">
        <f t="shared" ref="IV3" si="43">IU3+1</f>
        <v>245</v>
      </c>
      <c r="IW3" s="136">
        <f t="shared" ref="IW3" si="44">IV3+1</f>
        <v>246</v>
      </c>
      <c r="IX3" s="138">
        <f t="shared" ref="IX3" si="45">IW3+1</f>
        <v>247</v>
      </c>
      <c r="IY3" s="117"/>
    </row>
    <row r="4" spans="1:259" x14ac:dyDescent="0.2">
      <c r="A4" s="221" t="s">
        <v>14</v>
      </c>
      <c r="B4" s="123">
        <f t="shared" ref="B4:B25" si="46">MIN(G4:XFD4)</f>
        <v>555</v>
      </c>
      <c r="C4" s="123">
        <f t="shared" ref="C4:C25" si="47">MAX(G4:XFD4)</f>
        <v>12555</v>
      </c>
      <c r="D4" s="123">
        <f>SUM(G4:XFD4)</f>
        <v>891781</v>
      </c>
      <c r="E4" s="124">
        <f t="shared" ref="E4:E13" si="48">AVERAGE(G4:XFD4)</f>
        <v>3794.812765957447</v>
      </c>
      <c r="F4" s="125">
        <f>MEDIAN(G4:XFD4)</f>
        <v>3333</v>
      </c>
      <c r="G4" s="169"/>
      <c r="H4" s="170"/>
      <c r="I4" s="170"/>
      <c r="J4" s="170"/>
      <c r="K4" s="170"/>
      <c r="L4" s="54">
        <v>1920</v>
      </c>
      <c r="M4" s="54">
        <v>2280</v>
      </c>
      <c r="N4" s="54">
        <v>3000</v>
      </c>
      <c r="O4" s="54">
        <v>2904</v>
      </c>
      <c r="P4" s="54">
        <v>2600</v>
      </c>
      <c r="Q4" s="54">
        <v>3015</v>
      </c>
      <c r="R4" s="55">
        <v>2398</v>
      </c>
      <c r="S4" s="56">
        <v>1550</v>
      </c>
      <c r="T4" s="54">
        <v>2326</v>
      </c>
      <c r="U4" s="54">
        <v>2357</v>
      </c>
      <c r="V4" s="54">
        <v>2084</v>
      </c>
      <c r="W4" s="54">
        <v>1700</v>
      </c>
      <c r="X4" s="54">
        <v>2746</v>
      </c>
      <c r="Y4" s="54">
        <v>1510</v>
      </c>
      <c r="Z4" s="54">
        <v>2018</v>
      </c>
      <c r="AA4" s="54">
        <v>5000</v>
      </c>
      <c r="AB4" s="54">
        <v>2000</v>
      </c>
      <c r="AC4" s="54">
        <v>3333</v>
      </c>
      <c r="AD4" s="55">
        <v>2558</v>
      </c>
      <c r="AE4" s="56">
        <v>3150</v>
      </c>
      <c r="AF4" s="54">
        <v>2866</v>
      </c>
      <c r="AG4" s="54">
        <v>3182</v>
      </c>
      <c r="AH4" s="54">
        <v>3274</v>
      </c>
      <c r="AI4" s="54">
        <v>5335</v>
      </c>
      <c r="AJ4" s="54">
        <v>3333</v>
      </c>
      <c r="AK4" s="54">
        <v>3776</v>
      </c>
      <c r="AL4" s="54">
        <v>3469</v>
      </c>
      <c r="AM4" s="54">
        <v>3731</v>
      </c>
      <c r="AN4" s="54">
        <v>4114</v>
      </c>
      <c r="AO4" s="54">
        <v>3764</v>
      </c>
      <c r="AP4" s="55">
        <v>3219</v>
      </c>
      <c r="AQ4" s="56">
        <v>3248</v>
      </c>
      <c r="AR4" s="54">
        <v>4444</v>
      </c>
      <c r="AS4" s="54">
        <v>6200</v>
      </c>
      <c r="AT4" s="54">
        <v>12345</v>
      </c>
      <c r="AU4" s="54">
        <v>5429</v>
      </c>
      <c r="AV4" s="54">
        <v>4100</v>
      </c>
      <c r="AW4" s="54">
        <v>5205</v>
      </c>
      <c r="AX4" s="54">
        <v>4704</v>
      </c>
      <c r="AY4" s="54">
        <v>7121</v>
      </c>
      <c r="AZ4" s="54">
        <v>5555</v>
      </c>
      <c r="BA4" s="54">
        <v>3700</v>
      </c>
      <c r="BB4" s="55">
        <v>5705</v>
      </c>
      <c r="BC4" s="56">
        <v>3838</v>
      </c>
      <c r="BD4" s="54">
        <v>4020</v>
      </c>
      <c r="BE4" s="54">
        <v>2222</v>
      </c>
      <c r="BF4" s="54">
        <v>3113</v>
      </c>
      <c r="BG4" s="54">
        <v>2745</v>
      </c>
      <c r="BH4" s="54">
        <v>3001</v>
      </c>
      <c r="BI4" s="54">
        <v>3456</v>
      </c>
      <c r="BJ4" s="54">
        <v>4800</v>
      </c>
      <c r="BK4" s="54">
        <v>3614</v>
      </c>
      <c r="BL4" s="54">
        <v>3333</v>
      </c>
      <c r="BM4" s="54">
        <v>2345</v>
      </c>
      <c r="BN4" s="55">
        <v>3333</v>
      </c>
      <c r="BO4" s="56">
        <v>3333</v>
      </c>
      <c r="BP4" s="54">
        <v>2000</v>
      </c>
      <c r="BQ4" s="54">
        <v>2800</v>
      </c>
      <c r="BR4" s="54">
        <v>3808</v>
      </c>
      <c r="BS4" s="54">
        <v>2600</v>
      </c>
      <c r="BT4" s="54">
        <v>3003</v>
      </c>
      <c r="BU4" s="54">
        <v>2196</v>
      </c>
      <c r="BV4" s="54">
        <v>3444</v>
      </c>
      <c r="BW4" s="54">
        <v>968</v>
      </c>
      <c r="BX4" s="54">
        <v>999</v>
      </c>
      <c r="BY4" s="54">
        <v>2500</v>
      </c>
      <c r="BZ4" s="55">
        <v>2300</v>
      </c>
      <c r="CA4" s="56">
        <v>1126</v>
      </c>
      <c r="CB4" s="54">
        <v>1262</v>
      </c>
      <c r="CC4" s="54">
        <v>1155</v>
      </c>
      <c r="CD4" s="54">
        <v>6325</v>
      </c>
      <c r="CE4" s="54">
        <v>3275</v>
      </c>
      <c r="CF4" s="54">
        <v>2444</v>
      </c>
      <c r="CG4" s="54">
        <v>2869</v>
      </c>
      <c r="CH4" s="54">
        <v>2727</v>
      </c>
      <c r="CI4" s="54">
        <v>1370</v>
      </c>
      <c r="CJ4" s="54">
        <v>2326</v>
      </c>
      <c r="CK4" s="54">
        <v>3156</v>
      </c>
      <c r="CL4" s="55">
        <v>7654</v>
      </c>
      <c r="CM4" s="56">
        <v>1951</v>
      </c>
      <c r="CN4" s="54">
        <v>1857</v>
      </c>
      <c r="CO4" s="54">
        <v>1279</v>
      </c>
      <c r="CP4" s="54">
        <v>1300</v>
      </c>
      <c r="CQ4" s="54">
        <v>1558</v>
      </c>
      <c r="CR4" s="54">
        <v>1600</v>
      </c>
      <c r="CS4" s="54">
        <v>3333</v>
      </c>
      <c r="CT4" s="54">
        <v>2222</v>
      </c>
      <c r="CU4" s="54">
        <v>2800</v>
      </c>
      <c r="CV4" s="54">
        <v>3663</v>
      </c>
      <c r="CW4" s="54">
        <v>3223</v>
      </c>
      <c r="CX4" s="55">
        <v>2626</v>
      </c>
      <c r="CY4" s="56">
        <v>555</v>
      </c>
      <c r="CZ4" s="54">
        <v>1762</v>
      </c>
      <c r="DA4" s="54">
        <v>1726</v>
      </c>
      <c r="DB4" s="54">
        <v>2842</v>
      </c>
      <c r="DC4" s="54">
        <v>3717</v>
      </c>
      <c r="DD4" s="54">
        <v>2203</v>
      </c>
      <c r="DE4" s="54">
        <v>2468</v>
      </c>
      <c r="DF4" s="54">
        <v>5432</v>
      </c>
      <c r="DG4" s="54">
        <v>2424</v>
      </c>
      <c r="DH4" s="54">
        <v>1602</v>
      </c>
      <c r="DI4" s="54">
        <v>3335</v>
      </c>
      <c r="DJ4" s="55">
        <v>3682</v>
      </c>
      <c r="DK4" s="56">
        <v>3145</v>
      </c>
      <c r="DL4" s="54">
        <v>1650</v>
      </c>
      <c r="DM4" s="54">
        <v>2456</v>
      </c>
      <c r="DN4" s="54">
        <v>4934</v>
      </c>
      <c r="DO4" s="54">
        <v>3158</v>
      </c>
      <c r="DP4" s="54">
        <v>9240</v>
      </c>
      <c r="DQ4" s="54">
        <v>1000</v>
      </c>
      <c r="DR4" s="54">
        <v>1666</v>
      </c>
      <c r="DS4" s="54">
        <v>2014</v>
      </c>
      <c r="DT4" s="54">
        <v>1097</v>
      </c>
      <c r="DU4" s="54">
        <v>2653</v>
      </c>
      <c r="DV4" s="55">
        <v>2867</v>
      </c>
      <c r="DW4" s="53">
        <v>2500</v>
      </c>
      <c r="DX4" s="53">
        <v>1415</v>
      </c>
      <c r="DY4" s="53">
        <v>3100</v>
      </c>
      <c r="DZ4" s="53">
        <v>3196</v>
      </c>
      <c r="EA4" s="53">
        <v>2550</v>
      </c>
      <c r="EB4" s="53">
        <v>2595</v>
      </c>
      <c r="EC4" s="53">
        <v>2850</v>
      </c>
      <c r="ED4" s="53">
        <v>2400</v>
      </c>
      <c r="EE4" s="53">
        <v>1683</v>
      </c>
      <c r="EF4" s="53">
        <v>2560</v>
      </c>
      <c r="EG4" s="53">
        <v>2700</v>
      </c>
      <c r="EH4" s="55">
        <v>2642</v>
      </c>
      <c r="EI4" s="53">
        <v>1527</v>
      </c>
      <c r="EJ4" s="53">
        <v>2346</v>
      </c>
      <c r="EK4" s="53">
        <v>2471</v>
      </c>
      <c r="EL4" s="53">
        <v>2898</v>
      </c>
      <c r="EM4" s="53">
        <v>4000</v>
      </c>
      <c r="EN4" s="53">
        <v>8000</v>
      </c>
      <c r="EO4" s="53">
        <v>3600</v>
      </c>
      <c r="EP4" s="53">
        <v>2158</v>
      </c>
      <c r="EQ4" s="53">
        <v>888</v>
      </c>
      <c r="ER4" s="53">
        <v>2800</v>
      </c>
      <c r="ES4" s="53">
        <v>2800</v>
      </c>
      <c r="ET4" s="55">
        <v>4600</v>
      </c>
      <c r="EU4" s="53">
        <v>1763</v>
      </c>
      <c r="EV4" s="53">
        <v>2259</v>
      </c>
      <c r="EW4" s="53">
        <v>3721</v>
      </c>
      <c r="EX4" s="53">
        <v>5000</v>
      </c>
      <c r="EY4" s="53">
        <v>7233</v>
      </c>
      <c r="EZ4" s="53">
        <v>5298</v>
      </c>
      <c r="FA4" s="53">
        <v>7001</v>
      </c>
      <c r="FB4" s="53">
        <v>4800</v>
      </c>
      <c r="FC4" s="53">
        <v>5335</v>
      </c>
      <c r="FD4" s="53">
        <v>8500</v>
      </c>
      <c r="FE4" s="53">
        <v>2255</v>
      </c>
      <c r="FF4" s="55">
        <v>2915</v>
      </c>
      <c r="FG4" s="53">
        <v>3035</v>
      </c>
      <c r="FH4" s="53">
        <v>1333</v>
      </c>
      <c r="FI4" s="53">
        <v>734</v>
      </c>
      <c r="FJ4" s="53">
        <v>2400</v>
      </c>
      <c r="FK4" s="53">
        <v>5555</v>
      </c>
      <c r="FL4" s="53">
        <v>6150</v>
      </c>
      <c r="FM4" s="53">
        <v>5577</v>
      </c>
      <c r="FN4" s="53">
        <v>3600</v>
      </c>
      <c r="FO4" s="53">
        <v>3298</v>
      </c>
      <c r="FP4" s="53">
        <v>5000</v>
      </c>
      <c r="FQ4" s="53">
        <v>5088</v>
      </c>
      <c r="FR4" s="55">
        <v>3570</v>
      </c>
      <c r="FS4" s="53">
        <v>5427</v>
      </c>
      <c r="FT4" s="53">
        <v>2929</v>
      </c>
      <c r="FU4" s="53">
        <v>4386</v>
      </c>
      <c r="FV4" s="53">
        <v>3750</v>
      </c>
      <c r="FW4" s="53">
        <v>5152</v>
      </c>
      <c r="FX4" s="53">
        <v>5115</v>
      </c>
      <c r="FY4" s="53">
        <v>6565</v>
      </c>
      <c r="FZ4" s="53">
        <v>4500</v>
      </c>
      <c r="GA4" s="53">
        <v>4321</v>
      </c>
      <c r="GB4" s="53">
        <v>4554</v>
      </c>
      <c r="GC4" s="53">
        <v>5050</v>
      </c>
      <c r="GD4" s="55">
        <v>3675</v>
      </c>
      <c r="GE4" s="53">
        <v>9300</v>
      </c>
      <c r="GF4" s="53">
        <v>8448</v>
      </c>
      <c r="GG4" s="53">
        <v>6006</v>
      </c>
      <c r="GH4" s="53">
        <v>5600</v>
      </c>
      <c r="GI4" s="53">
        <v>8146</v>
      </c>
      <c r="GJ4" s="53">
        <v>6464</v>
      </c>
      <c r="GK4" s="53">
        <v>2686</v>
      </c>
      <c r="GL4" s="53">
        <v>2728</v>
      </c>
      <c r="GM4" s="53">
        <v>6161</v>
      </c>
      <c r="GN4" s="53">
        <v>6363</v>
      </c>
      <c r="GO4" s="53">
        <v>6262</v>
      </c>
      <c r="GP4" s="55">
        <v>12555</v>
      </c>
      <c r="GQ4" s="53">
        <v>6060</v>
      </c>
      <c r="GR4" s="53">
        <v>5627</v>
      </c>
      <c r="GS4" s="53">
        <v>6767</v>
      </c>
      <c r="GT4" s="53">
        <v>5225</v>
      </c>
      <c r="GU4" s="53">
        <v>5168</v>
      </c>
      <c r="GV4" s="53">
        <v>5454</v>
      </c>
      <c r="GW4" s="53">
        <v>6000</v>
      </c>
      <c r="GX4" s="53">
        <v>6868</v>
      </c>
      <c r="GY4" s="53">
        <v>7500</v>
      </c>
      <c r="GZ4" s="53">
        <v>7456</v>
      </c>
      <c r="HA4" s="53">
        <v>7575</v>
      </c>
      <c r="HB4" s="55">
        <v>5985</v>
      </c>
      <c r="HC4" s="53">
        <v>7070</v>
      </c>
      <c r="HD4" s="53">
        <v>6133</v>
      </c>
      <c r="HE4" s="53">
        <v>7300</v>
      </c>
      <c r="HF4" s="53">
        <v>6759</v>
      </c>
      <c r="HG4" s="53">
        <v>7357</v>
      </c>
      <c r="HH4" s="53">
        <v>5779</v>
      </c>
      <c r="HI4" s="53">
        <v>6177</v>
      </c>
      <c r="HJ4" s="53">
        <v>3377</v>
      </c>
      <c r="HK4" s="53">
        <v>1374</v>
      </c>
      <c r="HL4" s="53">
        <v>1337</v>
      </c>
      <c r="HM4" s="53">
        <v>3333</v>
      </c>
      <c r="HN4" s="55">
        <v>3286</v>
      </c>
      <c r="HO4" s="53">
        <v>3030</v>
      </c>
      <c r="HP4" s="53">
        <v>2169</v>
      </c>
      <c r="HQ4" s="53">
        <v>5795</v>
      </c>
      <c r="HR4" s="53">
        <v>4357</v>
      </c>
      <c r="HS4" s="53">
        <v>4382</v>
      </c>
      <c r="HT4" s="53">
        <v>1980</v>
      </c>
      <c r="HU4" s="53">
        <v>2611</v>
      </c>
      <c r="HV4" s="53">
        <v>4379</v>
      </c>
      <c r="HW4" s="53">
        <v>5571</v>
      </c>
      <c r="HX4" s="53">
        <v>3995</v>
      </c>
      <c r="HY4" s="53">
        <v>2359</v>
      </c>
      <c r="HZ4" s="55">
        <v>2415</v>
      </c>
      <c r="IA4" s="59">
        <v>3385</v>
      </c>
      <c r="IB4" s="57">
        <v>2177</v>
      </c>
      <c r="IC4" s="57">
        <v>3997</v>
      </c>
      <c r="ID4" s="57">
        <v>3780</v>
      </c>
      <c r="IE4" s="57">
        <v>3790</v>
      </c>
      <c r="IF4" s="57">
        <v>4024</v>
      </c>
      <c r="IG4" s="57">
        <v>3535</v>
      </c>
      <c r="IH4" s="57">
        <v>3925</v>
      </c>
      <c r="II4" s="57">
        <v>6071</v>
      </c>
      <c r="IJ4" s="57">
        <v>5549</v>
      </c>
      <c r="IK4" s="57">
        <v>4041</v>
      </c>
      <c r="IL4" s="58">
        <v>4887</v>
      </c>
      <c r="IM4" s="59"/>
      <c r="IN4" s="57"/>
      <c r="IO4" s="57"/>
      <c r="IP4" s="57"/>
      <c r="IQ4" s="57"/>
      <c r="IR4" s="57"/>
      <c r="IS4" s="57"/>
      <c r="IT4" s="57"/>
      <c r="IU4" s="57"/>
      <c r="IV4" s="57"/>
      <c r="IW4" s="57"/>
      <c r="IX4" s="58"/>
    </row>
    <row r="5" spans="1:259" x14ac:dyDescent="0.2">
      <c r="A5" s="233" t="s">
        <v>31</v>
      </c>
      <c r="B5" s="126">
        <f t="shared" si="46"/>
        <v>0.12023566189731874</v>
      </c>
      <c r="C5" s="126">
        <f t="shared" si="47"/>
        <v>0.8737786640079761</v>
      </c>
      <c r="D5" s="190"/>
      <c r="E5" s="127">
        <f t="shared" si="48"/>
        <v>0.35860761374324152</v>
      </c>
      <c r="F5" s="186"/>
      <c r="G5" s="171"/>
      <c r="H5" s="172"/>
      <c r="I5" s="172"/>
      <c r="J5" s="172"/>
      <c r="K5" s="172"/>
      <c r="L5" s="139">
        <f t="shared" ref="L5:AQ5" si="49">IF(ISERROR(L4/L8),"",L4/L8)</f>
        <v>0.18183540107964768</v>
      </c>
      <c r="M5" s="139">
        <f t="shared" si="49"/>
        <v>0.16481133439352319</v>
      </c>
      <c r="N5" s="139">
        <f t="shared" si="49"/>
        <v>0.18666002986560479</v>
      </c>
      <c r="O5" s="139">
        <f t="shared" si="49"/>
        <v>0.24456796361798888</v>
      </c>
      <c r="P5" s="139">
        <f t="shared" si="49"/>
        <v>0.23210141046241742</v>
      </c>
      <c r="Q5" s="139">
        <f t="shared" si="49"/>
        <v>0.31331185700924868</v>
      </c>
      <c r="R5" s="140">
        <f t="shared" si="49"/>
        <v>0.23053258988656028</v>
      </c>
      <c r="S5" s="141">
        <f t="shared" si="49"/>
        <v>0.18582903728569716</v>
      </c>
      <c r="T5" s="139">
        <f t="shared" si="49"/>
        <v>0.17012873025160913</v>
      </c>
      <c r="U5" s="139">
        <f t="shared" si="49"/>
        <v>0.19264405394360443</v>
      </c>
      <c r="V5" s="139">
        <f t="shared" si="49"/>
        <v>0.14676056338028168</v>
      </c>
      <c r="W5" s="139">
        <f t="shared" si="49"/>
        <v>0.17691747320220627</v>
      </c>
      <c r="X5" s="139">
        <f t="shared" si="49"/>
        <v>0.20910752360645751</v>
      </c>
      <c r="Y5" s="139">
        <f t="shared" si="49"/>
        <v>0.16382770966691981</v>
      </c>
      <c r="Z5" s="139">
        <f t="shared" si="49"/>
        <v>0.16453322462291073</v>
      </c>
      <c r="AA5" s="139">
        <f t="shared" si="49"/>
        <v>0.31065548306927615</v>
      </c>
      <c r="AB5" s="139">
        <f t="shared" si="49"/>
        <v>0.18101185627658611</v>
      </c>
      <c r="AC5" s="139">
        <f t="shared" si="49"/>
        <v>0.23974967630556754</v>
      </c>
      <c r="AD5" s="140">
        <f t="shared" si="49"/>
        <v>0.15519019595947339</v>
      </c>
      <c r="AE5" s="141">
        <f t="shared" si="49"/>
        <v>0.17728500675371453</v>
      </c>
      <c r="AF5" s="139">
        <f t="shared" si="49"/>
        <v>0.19160315550207246</v>
      </c>
      <c r="AG5" s="139">
        <f t="shared" si="49"/>
        <v>0.19186011456135063</v>
      </c>
      <c r="AH5" s="139">
        <f t="shared" si="49"/>
        <v>0.17157530657163819</v>
      </c>
      <c r="AI5" s="139">
        <f t="shared" si="49"/>
        <v>0.39413416075650121</v>
      </c>
      <c r="AJ5" s="139">
        <f t="shared" si="49"/>
        <v>0.21420308483290487</v>
      </c>
      <c r="AK5" s="139">
        <f t="shared" si="49"/>
        <v>0.17475818021937334</v>
      </c>
      <c r="AL5" s="139">
        <f t="shared" si="49"/>
        <v>0.15753860127157129</v>
      </c>
      <c r="AM5" s="139">
        <f t="shared" si="49"/>
        <v>0.14944922892048867</v>
      </c>
      <c r="AN5" s="139">
        <f t="shared" si="49"/>
        <v>0.19954406557695106</v>
      </c>
      <c r="AO5" s="139">
        <f t="shared" si="49"/>
        <v>0.16741538050971846</v>
      </c>
      <c r="AP5" s="140">
        <f t="shared" si="49"/>
        <v>0.19977657791845094</v>
      </c>
      <c r="AQ5" s="141">
        <f t="shared" si="49"/>
        <v>0.1927253308016377</v>
      </c>
      <c r="AR5" s="139">
        <f t="shared" ref="AR5:BW5" si="50">IF(ISERROR(AR4/AR8),"",AR4/AR8)</f>
        <v>0.18785137591410575</v>
      </c>
      <c r="AS5" s="139">
        <f t="shared" si="50"/>
        <v>0.22067198177676536</v>
      </c>
      <c r="AT5" s="139">
        <f t="shared" si="50"/>
        <v>0.36940064035428949</v>
      </c>
      <c r="AU5" s="139">
        <f t="shared" si="50"/>
        <v>0.21478873239436619</v>
      </c>
      <c r="AV5" s="139">
        <f t="shared" si="50"/>
        <v>0.15326529849351425</v>
      </c>
      <c r="AW5" s="139">
        <f t="shared" si="50"/>
        <v>0.16668267845134019</v>
      </c>
      <c r="AX5" s="139">
        <f t="shared" si="50"/>
        <v>0.15958204701971029</v>
      </c>
      <c r="AY5" s="139">
        <f t="shared" si="50"/>
        <v>0.2405093218049176</v>
      </c>
      <c r="AZ5" s="139">
        <f t="shared" si="50"/>
        <v>0.24613407771722273</v>
      </c>
      <c r="BA5" s="139">
        <f t="shared" si="50"/>
        <v>0.1541730905454394</v>
      </c>
      <c r="BB5" s="140">
        <f t="shared" si="50"/>
        <v>0.20682279582366589</v>
      </c>
      <c r="BC5" s="141">
        <f t="shared" si="50"/>
        <v>0.14642707260310556</v>
      </c>
      <c r="BD5" s="139">
        <f t="shared" si="50"/>
        <v>0.1980295566502463</v>
      </c>
      <c r="BE5" s="139">
        <f t="shared" si="50"/>
        <v>0.13828727906397809</v>
      </c>
      <c r="BF5" s="139">
        <f t="shared" si="50"/>
        <v>0.18836984146193878</v>
      </c>
      <c r="BG5" s="139">
        <f t="shared" si="50"/>
        <v>0.15851475428769418</v>
      </c>
      <c r="BH5" s="139">
        <f t="shared" si="50"/>
        <v>0.23038538307999387</v>
      </c>
      <c r="BI5" s="139">
        <f t="shared" si="50"/>
        <v>0.16127677446451072</v>
      </c>
      <c r="BJ5" s="139">
        <f t="shared" si="50"/>
        <v>0.22233544860808746</v>
      </c>
      <c r="BK5" s="139">
        <f t="shared" si="50"/>
        <v>0.22341740850642927</v>
      </c>
      <c r="BL5" s="139">
        <f t="shared" si="50"/>
        <v>0.25672032658091348</v>
      </c>
      <c r="BM5" s="139">
        <f t="shared" si="50"/>
        <v>0.12926520037484152</v>
      </c>
      <c r="BN5" s="140">
        <f t="shared" si="50"/>
        <v>0.25311360874848116</v>
      </c>
      <c r="BO5" s="141">
        <f t="shared" si="50"/>
        <v>0.31952832901926947</v>
      </c>
      <c r="BP5" s="139">
        <f t="shared" si="50"/>
        <v>0.25306845501708214</v>
      </c>
      <c r="BQ5" s="139">
        <f t="shared" si="50"/>
        <v>0.21569986903936522</v>
      </c>
      <c r="BR5" s="139">
        <f t="shared" si="50"/>
        <v>0.26730310262529833</v>
      </c>
      <c r="BS5" s="139">
        <f t="shared" si="50"/>
        <v>0.29332129963898917</v>
      </c>
      <c r="BT5" s="139">
        <f t="shared" si="50"/>
        <v>0.37783090085556115</v>
      </c>
      <c r="BU5" s="139">
        <f t="shared" si="50"/>
        <v>0.30580699066982314</v>
      </c>
      <c r="BV5" s="139">
        <f t="shared" si="50"/>
        <v>0.27073343290621804</v>
      </c>
      <c r="BW5" s="139">
        <f t="shared" si="50"/>
        <v>0.22480260102183</v>
      </c>
      <c r="BX5" s="139">
        <f t="shared" ref="BX5:DC5" si="51">IF(ISERROR(BX4/BX8),"",BX4/BX8)</f>
        <v>0.23729216152019003</v>
      </c>
      <c r="BY5" s="139">
        <f t="shared" si="51"/>
        <v>0.38005472788081485</v>
      </c>
      <c r="BZ5" s="140">
        <f t="shared" si="51"/>
        <v>0.2857142857142857</v>
      </c>
      <c r="CA5" s="141">
        <f t="shared" si="51"/>
        <v>0.24552987352812908</v>
      </c>
      <c r="CB5" s="139">
        <f t="shared" si="51"/>
        <v>0.2490625616735741</v>
      </c>
      <c r="CC5" s="139">
        <f t="shared" si="51"/>
        <v>0.30841121495327101</v>
      </c>
      <c r="CD5" s="139">
        <f t="shared" si="51"/>
        <v>0.47898523286633848</v>
      </c>
      <c r="CE5" s="139">
        <f t="shared" si="51"/>
        <v>0.41987179487179488</v>
      </c>
      <c r="CF5" s="139">
        <f t="shared" si="51"/>
        <v>0.28865005314751385</v>
      </c>
      <c r="CG5" s="139">
        <f t="shared" si="51"/>
        <v>0.26496121167343922</v>
      </c>
      <c r="CH5" s="139">
        <f t="shared" si="51"/>
        <v>0.33716617210682492</v>
      </c>
      <c r="CI5" s="139">
        <f t="shared" si="51"/>
        <v>0.22171872471273668</v>
      </c>
      <c r="CJ5" s="139">
        <f t="shared" si="51"/>
        <v>0.2629734313171283</v>
      </c>
      <c r="CK5" s="139">
        <f t="shared" si="51"/>
        <v>0.2935813953488372</v>
      </c>
      <c r="CL5" s="140">
        <f t="shared" si="51"/>
        <v>0.41932832958965649</v>
      </c>
      <c r="CM5" s="141">
        <f t="shared" si="51"/>
        <v>0.26726027397260271</v>
      </c>
      <c r="CN5" s="139">
        <f t="shared" si="51"/>
        <v>0.27054195804195802</v>
      </c>
      <c r="CO5" s="139">
        <f t="shared" si="51"/>
        <v>0.27792264232942199</v>
      </c>
      <c r="CP5" s="139">
        <f t="shared" si="51"/>
        <v>0.31561058509346929</v>
      </c>
      <c r="CQ5" s="139">
        <f t="shared" si="51"/>
        <v>0.35570776255707764</v>
      </c>
      <c r="CR5" s="139">
        <f t="shared" si="51"/>
        <v>0.29940119760479039</v>
      </c>
      <c r="CS5" s="139">
        <f t="shared" si="51"/>
        <v>0.30032438277167056</v>
      </c>
      <c r="CT5" s="139">
        <f t="shared" si="51"/>
        <v>0.22907216494845362</v>
      </c>
      <c r="CU5" s="139">
        <f t="shared" si="51"/>
        <v>0.22248708780294002</v>
      </c>
      <c r="CV5" s="139">
        <f t="shared" si="51"/>
        <v>0.27891570852052083</v>
      </c>
      <c r="CW5" s="139">
        <f t="shared" si="51"/>
        <v>0.22856534997517908</v>
      </c>
      <c r="CX5" s="140">
        <f t="shared" si="51"/>
        <v>0.2321223371342703</v>
      </c>
      <c r="CY5" s="141">
        <f t="shared" si="51"/>
        <v>0.19871106337271752</v>
      </c>
      <c r="CZ5" s="139">
        <f t="shared" si="51"/>
        <v>0.30852740325687272</v>
      </c>
      <c r="DA5" s="139">
        <f t="shared" si="51"/>
        <v>0.31239819004524888</v>
      </c>
      <c r="DB5" s="139">
        <f t="shared" si="51"/>
        <v>0.29734254028039336</v>
      </c>
      <c r="DC5" s="139">
        <f t="shared" si="51"/>
        <v>0.51646519383076284</v>
      </c>
      <c r="DD5" s="139">
        <f t="shared" ref="DD5:EI5" si="52">IF(ISERROR(DD4/DD8),"",DD4/DD8)</f>
        <v>0.24974492687903865</v>
      </c>
      <c r="DE5" s="139">
        <f t="shared" si="52"/>
        <v>0.20034093676434775</v>
      </c>
      <c r="DF5" s="139">
        <f t="shared" si="52"/>
        <v>0.28442768876322128</v>
      </c>
      <c r="DG5" s="139">
        <f t="shared" si="52"/>
        <v>0.2322729014948256</v>
      </c>
      <c r="DH5" s="139">
        <f t="shared" si="52"/>
        <v>0.19972571998503927</v>
      </c>
      <c r="DI5" s="139">
        <f t="shared" si="52"/>
        <v>0.35164487557992408</v>
      </c>
      <c r="DJ5" s="140">
        <f t="shared" si="52"/>
        <v>0.28817406276903812</v>
      </c>
      <c r="DK5" s="141">
        <f t="shared" si="52"/>
        <v>0.25876254730952775</v>
      </c>
      <c r="DL5" s="139">
        <f t="shared" si="52"/>
        <v>0.21582733812949639</v>
      </c>
      <c r="DM5" s="139">
        <f t="shared" si="52"/>
        <v>0.270693265733495</v>
      </c>
      <c r="DN5" s="139">
        <f t="shared" si="52"/>
        <v>0.39503602882305844</v>
      </c>
      <c r="DO5" s="139">
        <f t="shared" si="52"/>
        <v>0.26899488926746168</v>
      </c>
      <c r="DP5" s="139">
        <f t="shared" si="52"/>
        <v>0.34372442526597724</v>
      </c>
      <c r="DQ5" s="139">
        <f t="shared" si="52"/>
        <v>0.12023566189731874</v>
      </c>
      <c r="DR5" s="139">
        <f t="shared" si="52"/>
        <v>0.19708979060688514</v>
      </c>
      <c r="DS5" s="139">
        <f t="shared" si="52"/>
        <v>0.32994757536041941</v>
      </c>
      <c r="DT5" s="139">
        <f t="shared" si="52"/>
        <v>0.2515478101352901</v>
      </c>
      <c r="DU5" s="139">
        <f t="shared" si="52"/>
        <v>0.24142324142324142</v>
      </c>
      <c r="DV5" s="140">
        <f t="shared" si="52"/>
        <v>0.27008949599623172</v>
      </c>
      <c r="DW5" s="141">
        <f t="shared" si="52"/>
        <v>0.29865010154103455</v>
      </c>
      <c r="DX5" s="139">
        <f t="shared" si="52"/>
        <v>0.25996693000183724</v>
      </c>
      <c r="DY5" s="139">
        <f t="shared" si="52"/>
        <v>0.34152252947008921</v>
      </c>
      <c r="DZ5" s="139">
        <f t="shared" si="52"/>
        <v>0.30539894887720975</v>
      </c>
      <c r="EA5" s="139">
        <f t="shared" si="52"/>
        <v>0.40456925273679201</v>
      </c>
      <c r="EB5" s="139">
        <f t="shared" si="52"/>
        <v>0.23541685566542683</v>
      </c>
      <c r="EC5" s="139">
        <f t="shared" si="52"/>
        <v>0.25079197465681097</v>
      </c>
      <c r="ED5" s="139">
        <f t="shared" si="52"/>
        <v>0.27155465037338766</v>
      </c>
      <c r="EE5" s="139">
        <f t="shared" si="52"/>
        <v>0.23604488078541375</v>
      </c>
      <c r="EF5" s="139">
        <f t="shared" si="52"/>
        <v>0.38953134510042603</v>
      </c>
      <c r="EG5" s="139">
        <f t="shared" si="52"/>
        <v>0.36819855447974909</v>
      </c>
      <c r="EH5" s="140">
        <f t="shared" si="52"/>
        <v>0.2922566371681416</v>
      </c>
      <c r="EI5" s="141">
        <f t="shared" si="52"/>
        <v>0.36210576239032488</v>
      </c>
      <c r="EJ5" s="139">
        <f t="shared" ref="EJ5:FF5" si="53">IF(ISERROR(EJ4/EJ8),"",EJ4/EJ8)</f>
        <v>0.28795875782496627</v>
      </c>
      <c r="EK5" s="139">
        <f t="shared" si="53"/>
        <v>0.25782554257095158</v>
      </c>
      <c r="EL5" s="139">
        <f t="shared" si="53"/>
        <v>0.30518112889637744</v>
      </c>
      <c r="EM5" s="139">
        <f t="shared" si="53"/>
        <v>0.3600684129984697</v>
      </c>
      <c r="EN5" s="139">
        <f t="shared" si="53"/>
        <v>0.44045587182734131</v>
      </c>
      <c r="EO5" s="139">
        <f t="shared" si="53"/>
        <v>0.37006578947368424</v>
      </c>
      <c r="EP5" s="139">
        <f t="shared" si="53"/>
        <v>0.38960101101281819</v>
      </c>
      <c r="EQ5" s="139">
        <f t="shared" si="53"/>
        <v>0.28172588832487311</v>
      </c>
      <c r="ER5" s="139">
        <f t="shared" si="53"/>
        <v>0.33702455464612424</v>
      </c>
      <c r="ES5" s="139">
        <f t="shared" si="53"/>
        <v>0.38298454383805225</v>
      </c>
      <c r="ET5" s="140">
        <f t="shared" si="53"/>
        <v>0.52940499482103809</v>
      </c>
      <c r="EU5" s="141">
        <f t="shared" si="53"/>
        <v>0.24486111111111111</v>
      </c>
      <c r="EV5" s="139">
        <f t="shared" si="53"/>
        <v>0.26912080057183702</v>
      </c>
      <c r="EW5" s="139">
        <f t="shared" si="53"/>
        <v>0.26510401823881447</v>
      </c>
      <c r="EX5" s="139">
        <f t="shared" si="53"/>
        <v>0.28742239595309266</v>
      </c>
      <c r="EY5" s="139">
        <f t="shared" si="53"/>
        <v>0.33321048509697332</v>
      </c>
      <c r="EZ5" s="139">
        <f t="shared" si="53"/>
        <v>0.23622257891920814</v>
      </c>
      <c r="FA5" s="139">
        <f t="shared" si="53"/>
        <v>0.36981670276266443</v>
      </c>
      <c r="FB5" s="139">
        <f t="shared" si="53"/>
        <v>0.38311118205762629</v>
      </c>
      <c r="FC5" s="139">
        <f t="shared" si="53"/>
        <v>0.28404855712916621</v>
      </c>
      <c r="FD5" s="139">
        <f t="shared" si="53"/>
        <v>0.41689146108195596</v>
      </c>
      <c r="FE5" s="139">
        <f t="shared" si="53"/>
        <v>0.16966368219095629</v>
      </c>
      <c r="FF5" s="140">
        <f t="shared" si="53"/>
        <v>0.20864648199842531</v>
      </c>
      <c r="FG5" s="141">
        <f t="shared" ref="FG5:FR5" si="54">IF(ISERROR(FG4/FG8),"",FG4/FG8)</f>
        <v>0.29443150950717889</v>
      </c>
      <c r="FH5" s="139">
        <f t="shared" si="54"/>
        <v>0.21091772151898736</v>
      </c>
      <c r="FI5" s="139">
        <f t="shared" si="54"/>
        <v>0.21443178498393223</v>
      </c>
      <c r="FJ5" s="139">
        <f t="shared" si="54"/>
        <v>0.41644976574700676</v>
      </c>
      <c r="FK5" s="139">
        <f t="shared" si="54"/>
        <v>0.57546876618667775</v>
      </c>
      <c r="FL5" s="139">
        <f t="shared" si="54"/>
        <v>0.58046248230297315</v>
      </c>
      <c r="FM5" s="139">
        <f t="shared" si="54"/>
        <v>0.49028571428571427</v>
      </c>
      <c r="FN5" s="139">
        <f t="shared" si="54"/>
        <v>0.43217286914765907</v>
      </c>
      <c r="FO5" s="139">
        <f t="shared" si="54"/>
        <v>0.42703612585782724</v>
      </c>
      <c r="FP5" s="139">
        <f t="shared" si="54"/>
        <v>0.55340343110127288</v>
      </c>
      <c r="FQ5" s="139">
        <f t="shared" si="54"/>
        <v>0.69328246355089251</v>
      </c>
      <c r="FR5" s="140">
        <f t="shared" si="54"/>
        <v>0.5352323838080959</v>
      </c>
      <c r="FS5" s="141">
        <f t="shared" ref="FS5:GD5" si="55">IF(ISERROR(FS4/FS8),"",FS4/FS8)</f>
        <v>0.62754394079555964</v>
      </c>
      <c r="FT5" s="139">
        <f t="shared" si="55"/>
        <v>0.52444046553267676</v>
      </c>
      <c r="FU5" s="139">
        <f t="shared" si="55"/>
        <v>0.58216087071940537</v>
      </c>
      <c r="FV5" s="139">
        <f t="shared" si="55"/>
        <v>0.48707624366800883</v>
      </c>
      <c r="FW5" s="139">
        <f t="shared" si="55"/>
        <v>0.62335148215365999</v>
      </c>
      <c r="FX5" s="139">
        <f t="shared" si="55"/>
        <v>0.72738907849829348</v>
      </c>
      <c r="FY5" s="139">
        <f t="shared" si="55"/>
        <v>0.73491548192096723</v>
      </c>
      <c r="FZ5" s="139">
        <f t="shared" si="55"/>
        <v>0.61872679774508454</v>
      </c>
      <c r="GA5" s="139">
        <f t="shared" si="55"/>
        <v>0.58297355639503512</v>
      </c>
      <c r="GB5" s="139">
        <f t="shared" si="55"/>
        <v>0.4489353312302839</v>
      </c>
      <c r="GC5" s="139">
        <f t="shared" si="55"/>
        <v>0.41424001312443604</v>
      </c>
      <c r="GD5" s="140">
        <f t="shared" si="55"/>
        <v>0.31297904956566175</v>
      </c>
      <c r="GE5" s="141">
        <f t="shared" ref="GE5:GP5" si="56">IF(ISERROR(GE4/GE8),"",GE4/GE8)</f>
        <v>0.43567881570317624</v>
      </c>
      <c r="GF5" s="139">
        <f t="shared" si="56"/>
        <v>0.48543354594035509</v>
      </c>
      <c r="GG5" s="139">
        <f t="shared" si="56"/>
        <v>0.43224181360201513</v>
      </c>
      <c r="GH5" s="139">
        <f t="shared" si="56"/>
        <v>0.58601925491837592</v>
      </c>
      <c r="GI5" s="139">
        <f t="shared" si="56"/>
        <v>0.59209187381886907</v>
      </c>
      <c r="GJ5" s="139">
        <f t="shared" si="56"/>
        <v>0.55262032999914512</v>
      </c>
      <c r="GK5" s="139">
        <f t="shared" si="56"/>
        <v>0.41740481740481739</v>
      </c>
      <c r="GL5" s="139">
        <f t="shared" si="56"/>
        <v>0.37867851193781232</v>
      </c>
      <c r="GM5" s="139">
        <f t="shared" si="56"/>
        <v>0.65801559329274806</v>
      </c>
      <c r="GN5" s="139">
        <f t="shared" si="56"/>
        <v>0.44356918787033811</v>
      </c>
      <c r="GO5" s="139">
        <f t="shared" si="56"/>
        <v>0.50055955235811356</v>
      </c>
      <c r="GP5" s="140">
        <f t="shared" si="56"/>
        <v>0.43589209457348194</v>
      </c>
      <c r="GQ5" s="141">
        <f t="shared" ref="GQ5:HB5" si="57">IF(ISERROR(GQ4/GQ8),"",GQ4/GQ8)</f>
        <v>0.38410344171895799</v>
      </c>
      <c r="GR5" s="139">
        <f t="shared" si="57"/>
        <v>0.53220467227844515</v>
      </c>
      <c r="GS5" s="139">
        <f t="shared" si="57"/>
        <v>0.52045839101676661</v>
      </c>
      <c r="GT5" s="139">
        <f t="shared" si="57"/>
        <v>0.46514733374877593</v>
      </c>
      <c r="GU5" s="139">
        <f t="shared" si="57"/>
        <v>0.38959668300037692</v>
      </c>
      <c r="GV5" s="139">
        <f t="shared" si="57"/>
        <v>0.45427286356821589</v>
      </c>
      <c r="GW5" s="139">
        <f t="shared" si="57"/>
        <v>0.63337907737781063</v>
      </c>
      <c r="GX5" s="139">
        <f t="shared" si="57"/>
        <v>0.56559334596063571</v>
      </c>
      <c r="GY5" s="139">
        <f t="shared" si="57"/>
        <v>0.45432517567240127</v>
      </c>
      <c r="GZ5" s="139">
        <f t="shared" si="57"/>
        <v>0.58690176322418131</v>
      </c>
      <c r="HA5" s="139">
        <f t="shared" si="57"/>
        <v>0.60286510147234385</v>
      </c>
      <c r="HB5" s="140">
        <f t="shared" si="57"/>
        <v>0.46532421085367748</v>
      </c>
      <c r="HC5" s="141">
        <f t="shared" ref="HC5:HN5" si="58">IF(ISERROR(HC4/HC8),"",HC4/HC8)</f>
        <v>0.43241590214067277</v>
      </c>
      <c r="HD5" s="139">
        <f t="shared" si="58"/>
        <v>0.40532681250413061</v>
      </c>
      <c r="HE5" s="139">
        <f t="shared" si="58"/>
        <v>0.49424509140148948</v>
      </c>
      <c r="HF5" s="139">
        <f t="shared" si="58"/>
        <v>0.51049848942598186</v>
      </c>
      <c r="HG5" s="139">
        <f t="shared" si="58"/>
        <v>0.39855896852483885</v>
      </c>
      <c r="HH5" s="139">
        <f t="shared" si="58"/>
        <v>0.4030829322731394</v>
      </c>
      <c r="HI5" s="139">
        <f t="shared" si="58"/>
        <v>0.59606291614397378</v>
      </c>
      <c r="HJ5" s="139">
        <f t="shared" si="58"/>
        <v>0.5157299938912645</v>
      </c>
      <c r="HK5" s="139">
        <f t="shared" si="58"/>
        <v>0.57706845863082734</v>
      </c>
      <c r="HL5" s="139">
        <f t="shared" si="58"/>
        <v>0.43184754521963825</v>
      </c>
      <c r="HM5" s="139">
        <f t="shared" si="58"/>
        <v>0.4556390977443609</v>
      </c>
      <c r="HN5" s="140">
        <f t="shared" si="58"/>
        <v>0.51537013801756593</v>
      </c>
      <c r="HO5" s="141">
        <f t="shared" ref="HO5:HZ5" si="59">IF(ISERROR(HO4/HO8),"",HO4/HO8)</f>
        <v>0.64702114029468294</v>
      </c>
      <c r="HP5" s="139">
        <f t="shared" si="59"/>
        <v>0.46545064377682405</v>
      </c>
      <c r="HQ5" s="139">
        <f t="shared" si="59"/>
        <v>0.67548665345611381</v>
      </c>
      <c r="HR5" s="139">
        <f t="shared" si="59"/>
        <v>0.83291913592047406</v>
      </c>
      <c r="HS5" s="139">
        <f t="shared" si="59"/>
        <v>0.8737786640079761</v>
      </c>
      <c r="HT5" s="139">
        <f t="shared" si="59"/>
        <v>0.50665301944728758</v>
      </c>
      <c r="HU5" s="139">
        <f t="shared" si="59"/>
        <v>0.45638874322670864</v>
      </c>
      <c r="HV5" s="139">
        <f t="shared" si="59"/>
        <v>0.56678747087755632</v>
      </c>
      <c r="HW5" s="139">
        <f t="shared" si="59"/>
        <v>0.62574413119173311</v>
      </c>
      <c r="HX5" s="139">
        <f t="shared" si="59"/>
        <v>0.71364773133261883</v>
      </c>
      <c r="HY5" s="139">
        <f t="shared" si="59"/>
        <v>0.71528198908429352</v>
      </c>
      <c r="HZ5" s="140">
        <f t="shared" si="59"/>
        <v>0.59394982784062966</v>
      </c>
      <c r="IA5" s="141">
        <f t="shared" ref="IA5" si="60">IF(ISERROR(IA4/IA8),"",IA4/IA8)</f>
        <v>0.56567513368983957</v>
      </c>
      <c r="IB5" s="139">
        <f t="shared" ref="IB5:IG5" si="61">IF(ISERROR(IB4/IB8),"",IB4/IB8)</f>
        <v>0.42972759573628111</v>
      </c>
      <c r="IC5" s="139">
        <f t="shared" si="61"/>
        <v>0.67941526432092469</v>
      </c>
      <c r="ID5" s="139">
        <f t="shared" si="61"/>
        <v>0.68071312803889794</v>
      </c>
      <c r="IE5" s="139">
        <f t="shared" si="61"/>
        <v>0.64819565589191042</v>
      </c>
      <c r="IF5" s="139">
        <f t="shared" si="61"/>
        <v>0.5555708960375535</v>
      </c>
      <c r="IG5" s="139">
        <f t="shared" si="61"/>
        <v>0.74862346463362983</v>
      </c>
      <c r="IH5" s="139">
        <f t="shared" ref="IH5:II5" si="62">IF(ISERROR(IH4/IH8),"",IH4/IH8)</f>
        <v>0.57024553247130616</v>
      </c>
      <c r="II5" s="139">
        <f t="shared" si="62"/>
        <v>0.48286009703332539</v>
      </c>
      <c r="IJ5" s="139">
        <f t="shared" ref="IJ5" si="63">IF(ISERROR(IJ4/IJ8),"",IJ4/IJ8)</f>
        <v>0.55886796253399129</v>
      </c>
      <c r="IK5" s="139">
        <f t="shared" ref="IK5:IX5" si="64">IF(ISERROR(IK4/IK8),"",IK4/IK8)</f>
        <v>0.63002806361085129</v>
      </c>
      <c r="IL5" s="139">
        <f t="shared" si="64"/>
        <v>0.64625760380851627</v>
      </c>
      <c r="IM5" s="141" t="str">
        <f t="shared" si="64"/>
        <v/>
      </c>
      <c r="IN5" s="139" t="str">
        <f t="shared" si="64"/>
        <v/>
      </c>
      <c r="IO5" s="139" t="str">
        <f t="shared" si="64"/>
        <v/>
      </c>
      <c r="IP5" s="139" t="str">
        <f t="shared" si="64"/>
        <v/>
      </c>
      <c r="IQ5" s="139" t="str">
        <f t="shared" si="64"/>
        <v/>
      </c>
      <c r="IR5" s="139" t="str">
        <f t="shared" si="64"/>
        <v/>
      </c>
      <c r="IS5" s="139" t="str">
        <f t="shared" si="64"/>
        <v/>
      </c>
      <c r="IT5" s="139" t="str">
        <f t="shared" si="64"/>
        <v/>
      </c>
      <c r="IU5" s="139" t="str">
        <f t="shared" si="64"/>
        <v/>
      </c>
      <c r="IV5" s="139" t="str">
        <f t="shared" si="64"/>
        <v/>
      </c>
      <c r="IW5" s="54" t="str">
        <f t="shared" si="64"/>
        <v/>
      </c>
      <c r="IX5" s="55" t="str">
        <f t="shared" si="64"/>
        <v/>
      </c>
    </row>
    <row r="6" spans="1:259" x14ac:dyDescent="0.2">
      <c r="A6" s="233" t="s">
        <v>31</v>
      </c>
      <c r="B6" s="126">
        <f t="shared" si="46"/>
        <v>6.1017497070351964E-2</v>
      </c>
      <c r="C6" s="126">
        <f t="shared" si="47"/>
        <v>0.8737786640079761</v>
      </c>
      <c r="D6" s="190"/>
      <c r="E6" s="127">
        <f t="shared" si="48"/>
        <v>0.32104553550382586</v>
      </c>
      <c r="F6" s="186"/>
      <c r="G6" s="171"/>
      <c r="H6" s="172"/>
      <c r="I6" s="172"/>
      <c r="J6" s="172"/>
      <c r="K6" s="172"/>
      <c r="L6" s="139">
        <f t="shared" ref="L6:AQ6" si="65">IF(ISERROR(L4/L9),"",L4/L9)</f>
        <v>0.18183540107964768</v>
      </c>
      <c r="M6" s="139">
        <f t="shared" si="65"/>
        <v>0.16481133439352319</v>
      </c>
      <c r="N6" s="139">
        <f t="shared" si="65"/>
        <v>0.18666002986560479</v>
      </c>
      <c r="O6" s="139">
        <f t="shared" si="65"/>
        <v>0.24456796361798888</v>
      </c>
      <c r="P6" s="139">
        <f t="shared" si="65"/>
        <v>0.23210141046241742</v>
      </c>
      <c r="Q6" s="139">
        <f t="shared" si="65"/>
        <v>0.22031421264157838</v>
      </c>
      <c r="R6" s="140">
        <f t="shared" si="65"/>
        <v>0.17642731018246027</v>
      </c>
      <c r="S6" s="139">
        <f t="shared" si="65"/>
        <v>0.12987012987012986</v>
      </c>
      <c r="T6" s="139">
        <f t="shared" si="65"/>
        <v>0.17012873025160913</v>
      </c>
      <c r="U6" s="139">
        <f t="shared" si="65"/>
        <v>0.19264405394360443</v>
      </c>
      <c r="V6" s="139">
        <f t="shared" si="65"/>
        <v>0.14676056338028168</v>
      </c>
      <c r="W6" s="139">
        <f t="shared" si="65"/>
        <v>0.17691747320220627</v>
      </c>
      <c r="X6" s="139">
        <f t="shared" si="65"/>
        <v>0.20910752360645751</v>
      </c>
      <c r="Y6" s="139">
        <f t="shared" si="65"/>
        <v>6.1017497070351964E-2</v>
      </c>
      <c r="Z6" s="139">
        <f t="shared" si="65"/>
        <v>7.4702006367068932E-2</v>
      </c>
      <c r="AA6" s="139">
        <f t="shared" si="65"/>
        <v>0.17470910933296063</v>
      </c>
      <c r="AB6" s="139">
        <f t="shared" si="65"/>
        <v>8.4054803732033292E-2</v>
      </c>
      <c r="AC6" s="139">
        <f t="shared" si="65"/>
        <v>0.10738795631021039</v>
      </c>
      <c r="AD6" s="140">
        <f t="shared" si="65"/>
        <v>7.6971684771161189E-2</v>
      </c>
      <c r="AE6" s="139">
        <f t="shared" si="65"/>
        <v>8.3003952569169967E-2</v>
      </c>
      <c r="AF6" s="139">
        <f t="shared" si="65"/>
        <v>0.10453368348105191</v>
      </c>
      <c r="AG6" s="139">
        <f t="shared" si="65"/>
        <v>9.9577530902832112E-2</v>
      </c>
      <c r="AH6" s="139">
        <f t="shared" si="65"/>
        <v>9.836853649010005E-2</v>
      </c>
      <c r="AI6" s="139">
        <f t="shared" si="65"/>
        <v>0.23378615249780893</v>
      </c>
      <c r="AJ6" s="139">
        <f t="shared" si="65"/>
        <v>0.10158178659595868</v>
      </c>
      <c r="AK6" s="139">
        <f t="shared" si="65"/>
        <v>8.501632331419566E-2</v>
      </c>
      <c r="AL6" s="139">
        <f t="shared" si="65"/>
        <v>8.5519179568089937E-2</v>
      </c>
      <c r="AM6" s="139">
        <f t="shared" si="65"/>
        <v>9.6800975533819375E-2</v>
      </c>
      <c r="AN6" s="139">
        <f t="shared" si="65"/>
        <v>0.11344584160600044</v>
      </c>
      <c r="AO6" s="139">
        <f t="shared" si="65"/>
        <v>0.10459332536749381</v>
      </c>
      <c r="AP6" s="140">
        <f t="shared" si="65"/>
        <v>0.10389903815118456</v>
      </c>
      <c r="AQ6" s="139">
        <f t="shared" si="65"/>
        <v>0.10653721258241218</v>
      </c>
      <c r="AR6" s="139">
        <f t="shared" ref="AR6:BW6" si="66">IF(ISERROR(AR4/AR9),"",AR4/AR9)</f>
        <v>0.11893801520179852</v>
      </c>
      <c r="AS6" s="139">
        <f t="shared" si="66"/>
        <v>0.1371924234377766</v>
      </c>
      <c r="AT6" s="139">
        <f t="shared" si="66"/>
        <v>0.2480011249949777</v>
      </c>
      <c r="AU6" s="139">
        <f t="shared" si="66"/>
        <v>0.12504894621674537</v>
      </c>
      <c r="AV6" s="139">
        <f t="shared" si="66"/>
        <v>0.10061843526062629</v>
      </c>
      <c r="AW6" s="139">
        <f t="shared" si="66"/>
        <v>0.11131784935198255</v>
      </c>
      <c r="AX6" s="139">
        <f t="shared" si="66"/>
        <v>0.10212544234819045</v>
      </c>
      <c r="AY6" s="139">
        <f t="shared" si="66"/>
        <v>0.15436139772825805</v>
      </c>
      <c r="AZ6" s="139">
        <f t="shared" si="66"/>
        <v>0.14609194193141173</v>
      </c>
      <c r="BA6" s="139">
        <f t="shared" si="66"/>
        <v>9.2306157070152675E-2</v>
      </c>
      <c r="BB6" s="140">
        <f t="shared" si="66"/>
        <v>0.13652571373872258</v>
      </c>
      <c r="BC6" s="139">
        <f t="shared" si="66"/>
        <v>9.9319411018813239E-2</v>
      </c>
      <c r="BD6" s="139">
        <f t="shared" si="66"/>
        <v>0.12278183317552915</v>
      </c>
      <c r="BE6" s="139">
        <f t="shared" si="66"/>
        <v>8.6573677238369826E-2</v>
      </c>
      <c r="BF6" s="139">
        <f t="shared" si="66"/>
        <v>0.11282255726297477</v>
      </c>
      <c r="BG6" s="139">
        <f t="shared" si="66"/>
        <v>0.10349117780123662</v>
      </c>
      <c r="BH6" s="139">
        <f t="shared" si="66"/>
        <v>0.15200324165527021</v>
      </c>
      <c r="BI6" s="139">
        <f t="shared" si="66"/>
        <v>0.11425548796614653</v>
      </c>
      <c r="BJ6" s="139">
        <f t="shared" si="66"/>
        <v>0.16388964763725758</v>
      </c>
      <c r="BK6" s="139">
        <f t="shared" si="66"/>
        <v>0.16125290023201855</v>
      </c>
      <c r="BL6" s="139">
        <f t="shared" si="66"/>
        <v>0.17602323739107473</v>
      </c>
      <c r="BM6" s="139">
        <f t="shared" si="66"/>
        <v>9.2101645654137698E-2</v>
      </c>
      <c r="BN6" s="140">
        <f t="shared" si="66"/>
        <v>0.19095909247163975</v>
      </c>
      <c r="BO6" s="139">
        <f t="shared" si="66"/>
        <v>0.23546450017661605</v>
      </c>
      <c r="BP6" s="139">
        <f t="shared" si="66"/>
        <v>0.17844396859386152</v>
      </c>
      <c r="BQ6" s="139">
        <f t="shared" si="66"/>
        <v>0.18686599038974908</v>
      </c>
      <c r="BR6" s="139">
        <f t="shared" si="66"/>
        <v>0.2287636669470143</v>
      </c>
      <c r="BS6" s="139">
        <f t="shared" si="66"/>
        <v>0.22350210607753804</v>
      </c>
      <c r="BT6" s="139">
        <f t="shared" si="66"/>
        <v>0.31902687772229893</v>
      </c>
      <c r="BU6" s="139">
        <f t="shared" si="66"/>
        <v>0.26274228284278534</v>
      </c>
      <c r="BV6" s="139">
        <f t="shared" si="66"/>
        <v>0.24764507082764076</v>
      </c>
      <c r="BW6" s="139">
        <f t="shared" si="66"/>
        <v>0.21075549749618985</v>
      </c>
      <c r="BX6" s="139">
        <f t="shared" ref="BX6:DC6" si="67">IF(ISERROR(BX4/BX9),"",BX4/BX9)</f>
        <v>0.17951482479784367</v>
      </c>
      <c r="BY6" s="139">
        <f t="shared" si="67"/>
        <v>0.30776806598547335</v>
      </c>
      <c r="BZ6" s="140">
        <f t="shared" si="67"/>
        <v>0.24739163170915349</v>
      </c>
      <c r="CA6" s="139">
        <f t="shared" si="67"/>
        <v>0.18943472409152087</v>
      </c>
      <c r="CB6" s="139">
        <f t="shared" si="67"/>
        <v>0.19568925414792993</v>
      </c>
      <c r="CC6" s="139">
        <f t="shared" si="67"/>
        <v>0.24032459425717853</v>
      </c>
      <c r="CD6" s="139">
        <f t="shared" si="67"/>
        <v>0.43449886652469605</v>
      </c>
      <c r="CE6" s="139">
        <f t="shared" si="67"/>
        <v>0.37068477645727221</v>
      </c>
      <c r="CF6" s="139">
        <f t="shared" si="67"/>
        <v>0.23209876543209876</v>
      </c>
      <c r="CG6" s="139">
        <f t="shared" si="67"/>
        <v>0.21932573962235302</v>
      </c>
      <c r="CH6" s="139">
        <f t="shared" si="67"/>
        <v>0.27234595026465597</v>
      </c>
      <c r="CI6" s="139">
        <f t="shared" si="67"/>
        <v>0.1806672820783331</v>
      </c>
      <c r="CJ6" s="139">
        <f t="shared" si="67"/>
        <v>0.20790132284590632</v>
      </c>
      <c r="CK6" s="139">
        <f t="shared" si="67"/>
        <v>0.25143403441682599</v>
      </c>
      <c r="CL6" s="140">
        <f t="shared" si="67"/>
        <v>0.36538094328814208</v>
      </c>
      <c r="CM6" s="139">
        <f t="shared" si="67"/>
        <v>0.21955885662840424</v>
      </c>
      <c r="CN6" s="139">
        <f t="shared" si="67"/>
        <v>0.22041543026706231</v>
      </c>
      <c r="CO6" s="139">
        <f t="shared" si="67"/>
        <v>0.2296229802513465</v>
      </c>
      <c r="CP6" s="139">
        <f t="shared" si="67"/>
        <v>0.26809651474530832</v>
      </c>
      <c r="CQ6" s="139">
        <f t="shared" si="67"/>
        <v>0.30417805544709098</v>
      </c>
      <c r="CR6" s="139">
        <f t="shared" si="67"/>
        <v>0.25848142164781907</v>
      </c>
      <c r="CS6" s="139">
        <f t="shared" si="67"/>
        <v>0.25317128750474743</v>
      </c>
      <c r="CT6" s="139">
        <f t="shared" si="67"/>
        <v>0.17916465086276406</v>
      </c>
      <c r="CU6" s="139">
        <f t="shared" si="67"/>
        <v>0.17129572984216321</v>
      </c>
      <c r="CV6" s="139">
        <f t="shared" si="67"/>
        <v>0.22094215573918813</v>
      </c>
      <c r="CW6" s="139">
        <f t="shared" si="67"/>
        <v>0.19909809735606623</v>
      </c>
      <c r="CX6" s="140">
        <f t="shared" si="67"/>
        <v>0.20274861025324276</v>
      </c>
      <c r="CY6" s="139">
        <f t="shared" si="67"/>
        <v>0.17430904522613067</v>
      </c>
      <c r="CZ6" s="139">
        <f t="shared" si="67"/>
        <v>0.27166204131976562</v>
      </c>
      <c r="DA6" s="139">
        <f t="shared" si="67"/>
        <v>0.27834220287050476</v>
      </c>
      <c r="DB6" s="139">
        <f t="shared" si="67"/>
        <v>0.2805251209160004</v>
      </c>
      <c r="DC6" s="139">
        <f t="shared" si="67"/>
        <v>0.47739532494220394</v>
      </c>
      <c r="DD6" s="139">
        <f t="shared" ref="DD6:EI6" si="68">IF(ISERROR(DD4/DD9),"",DD4/DD9)</f>
        <v>0.22189766317485898</v>
      </c>
      <c r="DE6" s="139">
        <f t="shared" si="68"/>
        <v>0.160489010274418</v>
      </c>
      <c r="DF6" s="139">
        <f t="shared" si="68"/>
        <v>0.23551855705861949</v>
      </c>
      <c r="DG6" s="139">
        <f t="shared" si="68"/>
        <v>0.20111175640919274</v>
      </c>
      <c r="DH6" s="139">
        <f t="shared" si="68"/>
        <v>0.1655813953488372</v>
      </c>
      <c r="DI6" s="139">
        <f t="shared" si="68"/>
        <v>0.31332205937617436</v>
      </c>
      <c r="DJ6" s="140">
        <f t="shared" si="68"/>
        <v>0.24939040910322405</v>
      </c>
      <c r="DK6" s="139">
        <f t="shared" si="68"/>
        <v>0.23148829677609303</v>
      </c>
      <c r="DL6" s="139">
        <f t="shared" si="68"/>
        <v>0.19099432804722768</v>
      </c>
      <c r="DM6" s="139">
        <f t="shared" si="68"/>
        <v>0.23826154443150951</v>
      </c>
      <c r="DN6" s="139">
        <f t="shared" si="68"/>
        <v>0.35488743436668346</v>
      </c>
      <c r="DO6" s="139">
        <f t="shared" si="68"/>
        <v>0.22500890630566442</v>
      </c>
      <c r="DP6" s="139">
        <f t="shared" si="68"/>
        <v>0.31339031339031337</v>
      </c>
      <c r="DQ6" s="139">
        <f t="shared" si="68"/>
        <v>0.10536297545042672</v>
      </c>
      <c r="DR6" s="139">
        <f t="shared" si="68"/>
        <v>0.17221418234442837</v>
      </c>
      <c r="DS6" s="139">
        <f t="shared" si="68"/>
        <v>0.27487375460625085</v>
      </c>
      <c r="DT6" s="139">
        <f t="shared" si="68"/>
        <v>0.19927338782924614</v>
      </c>
      <c r="DU6" s="139">
        <f t="shared" si="68"/>
        <v>0.20484904640568297</v>
      </c>
      <c r="DV6" s="140">
        <f t="shared" si="68"/>
        <v>0.24454111224837941</v>
      </c>
      <c r="DW6" s="139">
        <f t="shared" si="68"/>
        <v>0.2801434334379202</v>
      </c>
      <c r="DX6" s="139">
        <f t="shared" si="68"/>
        <v>0.2294842685695751</v>
      </c>
      <c r="DY6" s="139">
        <f t="shared" si="68"/>
        <v>0.31677907214387901</v>
      </c>
      <c r="DZ6" s="139">
        <f t="shared" si="68"/>
        <v>0.28318270423533581</v>
      </c>
      <c r="EA6" s="139">
        <f t="shared" si="68"/>
        <v>0.33001164746991068</v>
      </c>
      <c r="EB6" s="139">
        <f t="shared" si="68"/>
        <v>0.21887651821862347</v>
      </c>
      <c r="EC6" s="139">
        <f t="shared" si="68"/>
        <v>0.23026581562575746</v>
      </c>
      <c r="ED6" s="139">
        <f t="shared" si="68"/>
        <v>0.24108488196885988</v>
      </c>
      <c r="EE6" s="139">
        <f t="shared" si="68"/>
        <v>0.21042760690172543</v>
      </c>
      <c r="EF6" s="139">
        <f t="shared" si="68"/>
        <v>0.34215450414327719</v>
      </c>
      <c r="EG6" s="139">
        <f t="shared" si="68"/>
        <v>0.33615537848605576</v>
      </c>
      <c r="EH6" s="140">
        <f t="shared" si="68"/>
        <v>0.26692261062840977</v>
      </c>
      <c r="EI6" s="139">
        <f t="shared" si="68"/>
        <v>0.32406621392190155</v>
      </c>
      <c r="EJ6" s="139">
        <f t="shared" ref="EJ6:FF6" si="69">IF(ISERROR(EJ4/EJ9),"",EJ4/EJ9)</f>
        <v>0.24338624338624337</v>
      </c>
      <c r="EK6" s="139">
        <f t="shared" si="69"/>
        <v>0.23254281949934125</v>
      </c>
      <c r="EL6" s="139">
        <f t="shared" si="69"/>
        <v>0.27860026917900405</v>
      </c>
      <c r="EM6" s="139">
        <f t="shared" si="69"/>
        <v>0.33038737920211447</v>
      </c>
      <c r="EN6" s="139">
        <f t="shared" si="69"/>
        <v>0.42047724166929468</v>
      </c>
      <c r="EO6" s="139">
        <f t="shared" si="69"/>
        <v>0.3166505409446741</v>
      </c>
      <c r="EP6" s="139">
        <f t="shared" si="69"/>
        <v>0.34896507115135833</v>
      </c>
      <c r="EQ6" s="139">
        <f t="shared" si="69"/>
        <v>0.2519148936170213</v>
      </c>
      <c r="ER6" s="139">
        <f t="shared" si="69"/>
        <v>0.29610829103214892</v>
      </c>
      <c r="ES6" s="139">
        <f t="shared" si="69"/>
        <v>0.34739454094292804</v>
      </c>
      <c r="ET6" s="140">
        <f t="shared" si="69"/>
        <v>0.48600105652403591</v>
      </c>
      <c r="EU6" s="139">
        <f t="shared" si="69"/>
        <v>0.20388574071932461</v>
      </c>
      <c r="EV6" s="139">
        <f t="shared" si="69"/>
        <v>0.21203303923409048</v>
      </c>
      <c r="EW6" s="139">
        <f t="shared" si="69"/>
        <v>0.23546162121116243</v>
      </c>
      <c r="EX6" s="139">
        <f t="shared" si="69"/>
        <v>0.25555839509327882</v>
      </c>
      <c r="EY6" s="139">
        <f t="shared" si="69"/>
        <v>0.29945350666556264</v>
      </c>
      <c r="EZ6" s="139">
        <f t="shared" si="69"/>
        <v>0.21580448065173116</v>
      </c>
      <c r="FA6" s="139">
        <f t="shared" si="69"/>
        <v>0.33855602301852122</v>
      </c>
      <c r="FB6" s="139">
        <f t="shared" si="69"/>
        <v>0.34934497816593885</v>
      </c>
      <c r="FC6" s="139">
        <f t="shared" si="69"/>
        <v>0.24355170052499428</v>
      </c>
      <c r="FD6" s="139">
        <f t="shared" si="69"/>
        <v>0.36954915003695493</v>
      </c>
      <c r="FE6" s="139">
        <f t="shared" si="69"/>
        <v>0.12714253495714931</v>
      </c>
      <c r="FF6" s="140">
        <f t="shared" si="69"/>
        <v>0.17077743277286309</v>
      </c>
      <c r="FG6" s="139">
        <f t="shared" ref="FG6:FR6" si="70">IF(ISERROR(FG4/FG9),"",FG4/FG9)</f>
        <v>0.24272232885476647</v>
      </c>
      <c r="FH6" s="139">
        <f t="shared" si="70"/>
        <v>0.18531906019741415</v>
      </c>
      <c r="FI6" s="139">
        <f t="shared" si="70"/>
        <v>0.15317195325542571</v>
      </c>
      <c r="FJ6" s="139">
        <f t="shared" si="70"/>
        <v>0.37908703206444477</v>
      </c>
      <c r="FK6" s="139">
        <f t="shared" si="70"/>
        <v>0.5428515586826933</v>
      </c>
      <c r="FL6" s="139">
        <f t="shared" si="70"/>
        <v>0.5275799948528781</v>
      </c>
      <c r="FM6" s="139">
        <f t="shared" si="70"/>
        <v>0.45810744208969933</v>
      </c>
      <c r="FN6" s="139">
        <f t="shared" si="70"/>
        <v>0.37375415282392027</v>
      </c>
      <c r="FO6" s="139">
        <f t="shared" si="70"/>
        <v>0.38456156716417911</v>
      </c>
      <c r="FP6" s="139">
        <f t="shared" si="70"/>
        <v>0.50745965695727191</v>
      </c>
      <c r="FQ6" s="139">
        <f t="shared" si="70"/>
        <v>0.62737361282367443</v>
      </c>
      <c r="FR6" s="140">
        <f t="shared" si="70"/>
        <v>0.48737201365187716</v>
      </c>
      <c r="FS6" s="139">
        <f t="shared" ref="FS6:GD6" si="71">IF(ISERROR(FS4/FS9),"",FS4/FS9)</f>
        <v>0.594023642732049</v>
      </c>
      <c r="FT6" s="139">
        <f t="shared" si="71"/>
        <v>0.4848535010759808</v>
      </c>
      <c r="FU6" s="139">
        <f t="shared" si="71"/>
        <v>0.53054312326115882</v>
      </c>
      <c r="FV6" s="139">
        <f t="shared" si="71"/>
        <v>0.43322550831792977</v>
      </c>
      <c r="FW6" s="139">
        <f t="shared" si="71"/>
        <v>0.59913943481800214</v>
      </c>
      <c r="FX6" s="139">
        <f t="shared" si="71"/>
        <v>0.6989614648811151</v>
      </c>
      <c r="FY6" s="139">
        <f t="shared" si="71"/>
        <v>0.70477724100912509</v>
      </c>
      <c r="FZ6" s="139">
        <f t="shared" si="71"/>
        <v>0.59233908121626955</v>
      </c>
      <c r="GA6" s="139">
        <f t="shared" si="71"/>
        <v>0.55740454076367385</v>
      </c>
      <c r="GB6" s="139">
        <f t="shared" si="71"/>
        <v>0.42034336348532397</v>
      </c>
      <c r="GC6" s="139">
        <f t="shared" si="71"/>
        <v>0.37605182813314469</v>
      </c>
      <c r="GD6" s="140">
        <f t="shared" si="71"/>
        <v>0.29454195720125032</v>
      </c>
      <c r="GE6" s="139">
        <f t="shared" ref="GE6:GP6" si="72">IF(ISERROR(GE4/GE9),"",GE4/GE9)</f>
        <v>0.41758340442728209</v>
      </c>
      <c r="GF6" s="139">
        <f t="shared" si="72"/>
        <v>0.47264182611614636</v>
      </c>
      <c r="GG6" s="139">
        <f t="shared" si="72"/>
        <v>0.421562434196673</v>
      </c>
      <c r="GH6" s="139">
        <f t="shared" si="72"/>
        <v>0.57102069950035694</v>
      </c>
      <c r="GI6" s="139">
        <f t="shared" si="72"/>
        <v>0.58111000142673708</v>
      </c>
      <c r="GJ6" s="139">
        <f t="shared" si="72"/>
        <v>0.54696226095786094</v>
      </c>
      <c r="GK6" s="139">
        <f t="shared" si="72"/>
        <v>0.41323076923076923</v>
      </c>
      <c r="GL6" s="139">
        <f t="shared" si="72"/>
        <v>0.37773469952921629</v>
      </c>
      <c r="GM6" s="139">
        <f t="shared" si="72"/>
        <v>0.6397051188869276</v>
      </c>
      <c r="GN6" s="139">
        <f t="shared" si="72"/>
        <v>0.4315068493150685</v>
      </c>
      <c r="GO6" s="139">
        <f t="shared" si="72"/>
        <v>0.49678698928996429</v>
      </c>
      <c r="GP6" s="140">
        <f t="shared" si="72"/>
        <v>0.43231982369753108</v>
      </c>
      <c r="GQ6" s="139">
        <f t="shared" ref="GQ6:HB6" si="73">IF(ISERROR(GQ4/GQ9),"",GQ4/GQ9)</f>
        <v>0.37432824757551425</v>
      </c>
      <c r="GR6" s="139">
        <f t="shared" si="73"/>
        <v>0.52500466504944954</v>
      </c>
      <c r="GS6" s="139">
        <f t="shared" si="73"/>
        <v>0.51261268085751077</v>
      </c>
      <c r="GT6" s="139">
        <f t="shared" si="73"/>
        <v>0.45222433789163924</v>
      </c>
      <c r="GU6" s="139">
        <f t="shared" si="73"/>
        <v>0.38633475368169246</v>
      </c>
      <c r="GV6" s="139">
        <f t="shared" si="73"/>
        <v>0.44653676109382678</v>
      </c>
      <c r="GW6" s="139">
        <f t="shared" si="73"/>
        <v>0.6216972334473112</v>
      </c>
      <c r="GX6" s="139">
        <f t="shared" si="73"/>
        <v>0.55814709467696055</v>
      </c>
      <c r="GY6" s="139">
        <f t="shared" si="73"/>
        <v>0.4467742896288795</v>
      </c>
      <c r="GZ6" s="139">
        <f t="shared" si="73"/>
        <v>0.56514818464337147</v>
      </c>
      <c r="HA6" s="139">
        <f t="shared" si="73"/>
        <v>0.58625493382865101</v>
      </c>
      <c r="HB6" s="140">
        <f t="shared" si="73"/>
        <v>0.4569051072600962</v>
      </c>
      <c r="HC6" s="139">
        <f t="shared" ref="HC6:HN6" si="74">IF(ISERROR(HC4/HC9),"",HC4/HC9)</f>
        <v>0.42672621921776921</v>
      </c>
      <c r="HD6" s="139">
        <f t="shared" si="74"/>
        <v>0.39470974385377783</v>
      </c>
      <c r="HE6" s="139">
        <f t="shared" si="74"/>
        <v>0.48475994421940366</v>
      </c>
      <c r="HF6" s="139">
        <f t="shared" si="74"/>
        <v>0.50155832591273375</v>
      </c>
      <c r="HG6" s="139">
        <f t="shared" si="74"/>
        <v>0.39291817987609484</v>
      </c>
      <c r="HH6" s="139">
        <f t="shared" si="74"/>
        <v>0.39792053983336778</v>
      </c>
      <c r="HI6" s="139">
        <f t="shared" si="74"/>
        <v>0.579836665727964</v>
      </c>
      <c r="HJ6" s="139">
        <f t="shared" si="74"/>
        <v>0.51135675348273768</v>
      </c>
      <c r="HK6" s="139">
        <f t="shared" si="74"/>
        <v>0.56776859504132227</v>
      </c>
      <c r="HL6" s="139">
        <f t="shared" si="74"/>
        <v>0.39650059311981017</v>
      </c>
      <c r="HM6" s="139">
        <f t="shared" si="74"/>
        <v>0.44570740839796735</v>
      </c>
      <c r="HN6" s="140">
        <f t="shared" si="74"/>
        <v>0.5132771009059669</v>
      </c>
      <c r="HO6" s="139">
        <f t="shared" ref="HO6:HZ6" si="75">IF(ISERROR(HO4/HO9),"",HO4/HO9)</f>
        <v>0.63843236409608095</v>
      </c>
      <c r="HP6" s="139">
        <f t="shared" si="75"/>
        <v>0.46306575576430403</v>
      </c>
      <c r="HQ6" s="139">
        <f t="shared" si="75"/>
        <v>0.66563289685274518</v>
      </c>
      <c r="HR6" s="139">
        <f t="shared" si="75"/>
        <v>0.83244172716851361</v>
      </c>
      <c r="HS6" s="139">
        <f t="shared" si="75"/>
        <v>0.8737786640079761</v>
      </c>
      <c r="HT6" s="139">
        <f t="shared" si="75"/>
        <v>0.49561952440550688</v>
      </c>
      <c r="HU6" s="139">
        <f t="shared" si="75"/>
        <v>0.45243458672673714</v>
      </c>
      <c r="HV6" s="139">
        <f t="shared" si="75"/>
        <v>0.56598164663306194</v>
      </c>
      <c r="HW6" s="139">
        <f t="shared" si="75"/>
        <v>0.62441156691324817</v>
      </c>
      <c r="HX6" s="139">
        <f t="shared" si="75"/>
        <v>0.71060120953397365</v>
      </c>
      <c r="HY6" s="139">
        <f t="shared" si="75"/>
        <v>0.71419921283681498</v>
      </c>
      <c r="HZ6" s="140">
        <f t="shared" si="75"/>
        <v>0.59351191939051362</v>
      </c>
      <c r="IA6" s="141">
        <f t="shared" ref="IA6:IB6" si="76">IF(ISERROR(IA4/IA9),"",IA4/IA9)</f>
        <v>0.56052326544129827</v>
      </c>
      <c r="IB6" s="139">
        <f t="shared" si="76"/>
        <v>0.42761736397564332</v>
      </c>
      <c r="IC6" s="139">
        <f t="shared" ref="IC6:IE6" si="77">IF(ISERROR(IC4/IC9),"",IC4/IC9)</f>
        <v>0.67768735164462535</v>
      </c>
      <c r="ID6" s="139">
        <f t="shared" si="77"/>
        <v>0.67997841338370213</v>
      </c>
      <c r="IE6" s="139">
        <f t="shared" si="77"/>
        <v>0.64808481532147744</v>
      </c>
      <c r="IF6" s="139">
        <f t="shared" ref="IF6:IG6" si="78">IF(ISERROR(IF4/IF9),"",IF4/IF9)</f>
        <v>0.55123287671232879</v>
      </c>
      <c r="IG6" s="139">
        <f t="shared" si="78"/>
        <v>0.7451517706576728</v>
      </c>
      <c r="IH6" s="139">
        <f t="shared" ref="IH6:II6" si="79">IF(ISERROR(IH4/IH9),"",IH4/IH9)</f>
        <v>0.56958351472935709</v>
      </c>
      <c r="II6" s="139">
        <f t="shared" si="79"/>
        <v>0.47585828499764854</v>
      </c>
      <c r="IJ6" s="139">
        <f t="shared" ref="IJ6" si="80">IF(ISERROR(IJ4/IJ9),"",IJ4/IJ9)</f>
        <v>0.55484451554844516</v>
      </c>
      <c r="IK6" s="139">
        <f t="shared" ref="IK6:IX6" si="81">IF(ISERROR(IK4/IK9),"",IK4/IK9)</f>
        <v>0.62111896710728554</v>
      </c>
      <c r="IL6" s="139">
        <f t="shared" si="81"/>
        <v>0.64328024220086877</v>
      </c>
      <c r="IM6" s="141" t="str">
        <f t="shared" si="81"/>
        <v/>
      </c>
      <c r="IN6" s="139" t="str">
        <f t="shared" si="81"/>
        <v/>
      </c>
      <c r="IO6" s="139" t="str">
        <f t="shared" si="81"/>
        <v/>
      </c>
      <c r="IP6" s="139" t="str">
        <f t="shared" si="81"/>
        <v/>
      </c>
      <c r="IQ6" s="139" t="str">
        <f t="shared" si="81"/>
        <v/>
      </c>
      <c r="IR6" s="139" t="str">
        <f t="shared" si="81"/>
        <v/>
      </c>
      <c r="IS6" s="139" t="str">
        <f t="shared" si="81"/>
        <v/>
      </c>
      <c r="IT6" s="139" t="str">
        <f t="shared" si="81"/>
        <v/>
      </c>
      <c r="IU6" s="139" t="str">
        <f t="shared" si="81"/>
        <v/>
      </c>
      <c r="IV6" s="139" t="str">
        <f t="shared" si="81"/>
        <v/>
      </c>
      <c r="IW6" s="54" t="str">
        <f t="shared" si="81"/>
        <v/>
      </c>
      <c r="IX6" s="55" t="str">
        <f t="shared" si="81"/>
        <v/>
      </c>
    </row>
    <row r="7" spans="1:259" x14ac:dyDescent="0.2">
      <c r="A7" s="233" t="s">
        <v>21</v>
      </c>
      <c r="B7" s="123">
        <f t="shared" si="46"/>
        <v>1</v>
      </c>
      <c r="C7" s="123">
        <f t="shared" si="47"/>
        <v>1862</v>
      </c>
      <c r="D7" s="123">
        <f>SUM(G7:XFD7)</f>
        <v>81289</v>
      </c>
      <c r="E7" s="124">
        <f t="shared" si="48"/>
        <v>345.91063829787237</v>
      </c>
      <c r="F7" s="128">
        <f t="shared" ref="F7:F13" si="82">MEDIAN(G7:XFD7)</f>
        <v>202</v>
      </c>
      <c r="G7" s="169"/>
      <c r="H7" s="170"/>
      <c r="I7" s="170"/>
      <c r="J7" s="170"/>
      <c r="K7" s="170"/>
      <c r="L7" s="54">
        <v>485</v>
      </c>
      <c r="M7" s="54">
        <v>688</v>
      </c>
      <c r="N7" s="54">
        <v>697</v>
      </c>
      <c r="O7" s="54">
        <v>437</v>
      </c>
      <c r="P7" s="54">
        <v>449</v>
      </c>
      <c r="Q7" s="54">
        <v>342</v>
      </c>
      <c r="R7" s="55">
        <v>265</v>
      </c>
      <c r="S7" s="56">
        <v>274</v>
      </c>
      <c r="T7" s="54">
        <v>709</v>
      </c>
      <c r="U7" s="54">
        <v>807</v>
      </c>
      <c r="V7" s="54">
        <v>936</v>
      </c>
      <c r="W7" s="54">
        <v>564</v>
      </c>
      <c r="X7" s="54">
        <v>724</v>
      </c>
      <c r="Y7" s="54">
        <v>607</v>
      </c>
      <c r="Z7" s="54">
        <v>688</v>
      </c>
      <c r="AA7" s="54">
        <v>676</v>
      </c>
      <c r="AB7" s="54">
        <v>607</v>
      </c>
      <c r="AC7" s="54">
        <v>729</v>
      </c>
      <c r="AD7" s="55">
        <v>813</v>
      </c>
      <c r="AE7" s="56">
        <v>920</v>
      </c>
      <c r="AF7" s="54">
        <v>878</v>
      </c>
      <c r="AG7" s="54">
        <v>924</v>
      </c>
      <c r="AH7" s="54">
        <v>1174</v>
      </c>
      <c r="AI7" s="54">
        <v>660</v>
      </c>
      <c r="AJ7" s="54">
        <v>871</v>
      </c>
      <c r="AK7" s="54">
        <v>1610</v>
      </c>
      <c r="AL7" s="54">
        <v>1182</v>
      </c>
      <c r="AM7" s="54">
        <v>1092</v>
      </c>
      <c r="AN7" s="54">
        <v>1094</v>
      </c>
      <c r="AO7" s="54">
        <v>914</v>
      </c>
      <c r="AP7" s="55">
        <v>1122</v>
      </c>
      <c r="AQ7" s="56">
        <v>968</v>
      </c>
      <c r="AR7" s="54">
        <v>1293</v>
      </c>
      <c r="AS7" s="54">
        <v>1527</v>
      </c>
      <c r="AT7" s="54">
        <v>1282</v>
      </c>
      <c r="AU7" s="54">
        <v>1493</v>
      </c>
      <c r="AV7" s="54">
        <v>1337</v>
      </c>
      <c r="AW7" s="54">
        <v>1700</v>
      </c>
      <c r="AX7" s="54">
        <v>1574</v>
      </c>
      <c r="AY7" s="54">
        <v>1205</v>
      </c>
      <c r="AZ7" s="54">
        <v>1407</v>
      </c>
      <c r="BA7" s="54">
        <v>1438</v>
      </c>
      <c r="BB7" s="55">
        <v>1394</v>
      </c>
      <c r="BC7" s="56">
        <v>1862</v>
      </c>
      <c r="BD7" s="54">
        <v>721</v>
      </c>
      <c r="BE7" s="54">
        <v>857</v>
      </c>
      <c r="BF7" s="54">
        <v>937</v>
      </c>
      <c r="BG7" s="54">
        <v>875</v>
      </c>
      <c r="BH7" s="54">
        <v>561</v>
      </c>
      <c r="BI7" s="54">
        <v>1111</v>
      </c>
      <c r="BJ7" s="54">
        <v>668</v>
      </c>
      <c r="BK7" s="54">
        <v>659</v>
      </c>
      <c r="BL7" s="54">
        <v>496</v>
      </c>
      <c r="BM7" s="54">
        <v>957</v>
      </c>
      <c r="BN7" s="55">
        <v>466</v>
      </c>
      <c r="BO7" s="56">
        <v>395</v>
      </c>
      <c r="BP7" s="54">
        <v>364</v>
      </c>
      <c r="BQ7" s="54">
        <v>366</v>
      </c>
      <c r="BR7" s="54">
        <v>179</v>
      </c>
      <c r="BS7" s="54">
        <v>311</v>
      </c>
      <c r="BT7" s="54">
        <v>220</v>
      </c>
      <c r="BU7" s="54">
        <v>139</v>
      </c>
      <c r="BV7" s="54">
        <v>195</v>
      </c>
      <c r="BW7" s="54">
        <v>66</v>
      </c>
      <c r="BX7" s="54">
        <v>179</v>
      </c>
      <c r="BY7" s="54">
        <v>209</v>
      </c>
      <c r="BZ7" s="55">
        <v>152</v>
      </c>
      <c r="CA7" s="56">
        <v>138</v>
      </c>
      <c r="CB7" s="54">
        <v>189</v>
      </c>
      <c r="CC7" s="54">
        <v>128</v>
      </c>
      <c r="CD7" s="54">
        <v>335</v>
      </c>
      <c r="CE7" s="54">
        <v>142</v>
      </c>
      <c r="CF7" s="54">
        <v>306</v>
      </c>
      <c r="CG7" s="54">
        <v>205</v>
      </c>
      <c r="CH7" s="54">
        <v>147</v>
      </c>
      <c r="CI7" s="54">
        <v>174</v>
      </c>
      <c r="CJ7" s="54">
        <v>285</v>
      </c>
      <c r="CK7" s="54">
        <v>228</v>
      </c>
      <c r="CL7" s="55">
        <v>350</v>
      </c>
      <c r="CM7" s="56">
        <v>206</v>
      </c>
      <c r="CN7" s="54">
        <v>216</v>
      </c>
      <c r="CO7" s="54">
        <v>153</v>
      </c>
      <c r="CP7" s="54">
        <v>111</v>
      </c>
      <c r="CQ7" s="54">
        <v>59</v>
      </c>
      <c r="CR7" s="54">
        <v>133</v>
      </c>
      <c r="CS7" s="54">
        <v>307</v>
      </c>
      <c r="CT7" s="54">
        <v>396</v>
      </c>
      <c r="CU7" s="54">
        <v>676</v>
      </c>
      <c r="CV7" s="54">
        <v>559</v>
      </c>
      <c r="CW7" s="54">
        <v>345</v>
      </c>
      <c r="CX7" s="55">
        <v>257</v>
      </c>
      <c r="CY7" s="56">
        <v>79</v>
      </c>
      <c r="CZ7" s="54">
        <v>144</v>
      </c>
      <c r="DA7" s="54">
        <v>118</v>
      </c>
      <c r="DB7" s="54">
        <v>141</v>
      </c>
      <c r="DC7" s="54">
        <v>103</v>
      </c>
      <c r="DD7" s="54">
        <v>173</v>
      </c>
      <c r="DE7" s="54">
        <v>509</v>
      </c>
      <c r="DF7" s="54">
        <v>523</v>
      </c>
      <c r="DG7" s="54">
        <v>377</v>
      </c>
      <c r="DH7" s="54">
        <v>299</v>
      </c>
      <c r="DI7" s="54">
        <v>212</v>
      </c>
      <c r="DJ7" s="55">
        <v>218</v>
      </c>
      <c r="DK7" s="56">
        <v>288</v>
      </c>
      <c r="DL7" s="54">
        <v>169</v>
      </c>
      <c r="DM7" s="54">
        <v>235</v>
      </c>
      <c r="DN7" s="54">
        <v>288</v>
      </c>
      <c r="DO7" s="54">
        <v>327</v>
      </c>
      <c r="DP7" s="54">
        <v>556</v>
      </c>
      <c r="DQ7" s="54">
        <v>182</v>
      </c>
      <c r="DR7" s="54">
        <v>259</v>
      </c>
      <c r="DS7" s="54">
        <v>200</v>
      </c>
      <c r="DT7" s="54">
        <v>143</v>
      </c>
      <c r="DU7" s="54">
        <v>357</v>
      </c>
      <c r="DV7" s="92">
        <v>251</v>
      </c>
      <c r="DW7" s="53">
        <v>108</v>
      </c>
      <c r="DX7" s="53">
        <v>157</v>
      </c>
      <c r="DY7" s="53">
        <v>170</v>
      </c>
      <c r="DZ7" s="53">
        <v>225</v>
      </c>
      <c r="EA7" s="53">
        <v>170</v>
      </c>
      <c r="EB7" s="53">
        <v>288</v>
      </c>
      <c r="EC7" s="53">
        <v>255</v>
      </c>
      <c r="ED7" s="53">
        <v>248</v>
      </c>
      <c r="EE7" s="53">
        <v>222</v>
      </c>
      <c r="EF7" s="53">
        <v>197</v>
      </c>
      <c r="EG7" s="53">
        <v>123</v>
      </c>
      <c r="EH7" s="55">
        <v>194</v>
      </c>
      <c r="EI7" s="53">
        <v>180</v>
      </c>
      <c r="EJ7" s="53">
        <v>241</v>
      </c>
      <c r="EK7" s="53">
        <v>252</v>
      </c>
      <c r="EL7" s="53">
        <v>189</v>
      </c>
      <c r="EM7" s="53">
        <v>212</v>
      </c>
      <c r="EN7" s="53">
        <v>263</v>
      </c>
      <c r="EO7" s="53">
        <v>202</v>
      </c>
      <c r="EP7" s="53">
        <v>85</v>
      </c>
      <c r="EQ7" s="53">
        <v>97</v>
      </c>
      <c r="ER7" s="53">
        <v>202</v>
      </c>
      <c r="ES7" s="53">
        <v>143</v>
      </c>
      <c r="ET7" s="55">
        <v>114</v>
      </c>
      <c r="EU7" s="53">
        <v>300</v>
      </c>
      <c r="EV7" s="53">
        <v>300</v>
      </c>
      <c r="EW7" s="53">
        <v>266</v>
      </c>
      <c r="EX7" s="53">
        <v>446</v>
      </c>
      <c r="EY7" s="53">
        <v>288</v>
      </c>
      <c r="EZ7" s="53">
        <v>349</v>
      </c>
      <c r="FA7" s="53">
        <v>399</v>
      </c>
      <c r="FB7" s="53">
        <v>195</v>
      </c>
      <c r="FC7" s="53">
        <v>396</v>
      </c>
      <c r="FD7" s="53">
        <v>394</v>
      </c>
      <c r="FE7" s="53">
        <v>563</v>
      </c>
      <c r="FF7" s="55">
        <v>407</v>
      </c>
      <c r="FG7" s="53">
        <v>426</v>
      </c>
      <c r="FH7" s="53">
        <v>200</v>
      </c>
      <c r="FI7" s="53">
        <v>142</v>
      </c>
      <c r="FJ7" s="53">
        <v>91</v>
      </c>
      <c r="FK7" s="53">
        <v>90</v>
      </c>
      <c r="FL7" s="53">
        <v>165</v>
      </c>
      <c r="FM7" s="53">
        <v>166</v>
      </c>
      <c r="FN7" s="53">
        <v>227</v>
      </c>
      <c r="FO7" s="53">
        <v>240</v>
      </c>
      <c r="FP7" s="53">
        <v>228</v>
      </c>
      <c r="FQ7" s="53">
        <v>100</v>
      </c>
      <c r="FR7" s="55">
        <v>150</v>
      </c>
      <c r="FS7" s="53">
        <v>124</v>
      </c>
      <c r="FT7" s="53">
        <v>93</v>
      </c>
      <c r="FU7" s="53">
        <v>116</v>
      </c>
      <c r="FV7" s="53">
        <v>133</v>
      </c>
      <c r="FW7" s="53">
        <v>82</v>
      </c>
      <c r="FX7" s="53">
        <v>46</v>
      </c>
      <c r="FY7" s="53">
        <v>60</v>
      </c>
      <c r="FZ7" s="53">
        <v>83</v>
      </c>
      <c r="GA7" s="53">
        <v>51</v>
      </c>
      <c r="GB7" s="53">
        <v>206</v>
      </c>
      <c r="GC7" s="53">
        <v>301</v>
      </c>
      <c r="GD7" s="55">
        <v>255</v>
      </c>
      <c r="GE7" s="53">
        <v>193</v>
      </c>
      <c r="GF7" s="53">
        <v>155</v>
      </c>
      <c r="GG7" s="53">
        <v>47</v>
      </c>
      <c r="GH7" s="53">
        <v>79</v>
      </c>
      <c r="GI7" s="53">
        <v>49</v>
      </c>
      <c r="GJ7" s="53">
        <v>37</v>
      </c>
      <c r="GK7" s="53">
        <v>21</v>
      </c>
      <c r="GL7" s="53">
        <v>6</v>
      </c>
      <c r="GM7" s="53">
        <v>48</v>
      </c>
      <c r="GN7" s="53">
        <v>87</v>
      </c>
      <c r="GO7" s="53">
        <v>28</v>
      </c>
      <c r="GP7" s="55">
        <v>36</v>
      </c>
      <c r="GQ7" s="53">
        <v>90</v>
      </c>
      <c r="GR7" s="53">
        <v>99</v>
      </c>
      <c r="GS7" s="53">
        <v>132</v>
      </c>
      <c r="GT7" s="53">
        <v>136</v>
      </c>
      <c r="GU7" s="53">
        <v>31</v>
      </c>
      <c r="GV7" s="53">
        <v>32</v>
      </c>
      <c r="GW7" s="53">
        <v>39</v>
      </c>
      <c r="GX7" s="53">
        <v>23</v>
      </c>
      <c r="GY7" s="53">
        <v>87</v>
      </c>
      <c r="GZ7" s="53">
        <v>111</v>
      </c>
      <c r="HA7" s="53">
        <v>111</v>
      </c>
      <c r="HB7" s="55">
        <v>64</v>
      </c>
      <c r="HC7" s="53">
        <v>52</v>
      </c>
      <c r="HD7" s="53">
        <v>301</v>
      </c>
      <c r="HE7" s="53">
        <v>139</v>
      </c>
      <c r="HF7" s="53">
        <v>55</v>
      </c>
      <c r="HG7" s="53">
        <v>87</v>
      </c>
      <c r="HH7" s="53">
        <v>63</v>
      </c>
      <c r="HI7" s="53">
        <v>72</v>
      </c>
      <c r="HJ7" s="53">
        <v>27</v>
      </c>
      <c r="HK7" s="53">
        <v>9</v>
      </c>
      <c r="HL7" s="53">
        <v>55</v>
      </c>
      <c r="HM7" s="53">
        <v>43</v>
      </c>
      <c r="HN7" s="55">
        <v>19</v>
      </c>
      <c r="HO7" s="53">
        <v>13</v>
      </c>
      <c r="HP7" s="53">
        <v>5</v>
      </c>
      <c r="HQ7" s="53">
        <v>34</v>
      </c>
      <c r="HR7" s="53">
        <v>5</v>
      </c>
      <c r="HS7" s="53">
        <v>1</v>
      </c>
      <c r="HT7" s="53">
        <v>22</v>
      </c>
      <c r="HU7" s="53">
        <v>18</v>
      </c>
      <c r="HV7" s="53">
        <v>5</v>
      </c>
      <c r="HW7" s="53">
        <v>9</v>
      </c>
      <c r="HX7" s="53">
        <v>14</v>
      </c>
      <c r="HY7" s="53">
        <v>3</v>
      </c>
      <c r="HZ7" s="55">
        <v>2</v>
      </c>
      <c r="IA7" s="56">
        <v>24</v>
      </c>
      <c r="IB7" s="54">
        <v>9</v>
      </c>
      <c r="IC7" s="54">
        <v>6</v>
      </c>
      <c r="ID7" s="54">
        <v>7</v>
      </c>
      <c r="IE7" s="54">
        <v>3</v>
      </c>
      <c r="IF7" s="54">
        <v>23</v>
      </c>
      <c r="IG7" s="54">
        <v>15</v>
      </c>
      <c r="IH7" s="54">
        <v>2</v>
      </c>
      <c r="II7" s="54">
        <v>25</v>
      </c>
      <c r="IJ7" s="54">
        <v>14</v>
      </c>
      <c r="IK7" s="54">
        <v>19</v>
      </c>
      <c r="IL7" s="55">
        <v>36</v>
      </c>
      <c r="IM7" s="56"/>
      <c r="IN7" s="54"/>
      <c r="IO7" s="54"/>
      <c r="IP7" s="54"/>
      <c r="IQ7" s="54"/>
      <c r="IR7" s="54"/>
      <c r="IS7" s="54"/>
      <c r="IT7" s="54"/>
      <c r="IU7" s="54"/>
      <c r="IV7" s="54"/>
      <c r="IW7" s="54"/>
      <c r="IX7" s="55"/>
    </row>
    <row r="8" spans="1:259" x14ac:dyDescent="0.2">
      <c r="A8" s="221" t="s">
        <v>15</v>
      </c>
      <c r="B8" s="129">
        <f t="shared" si="46"/>
        <v>2381</v>
      </c>
      <c r="C8" s="129">
        <f t="shared" si="47"/>
        <v>33419</v>
      </c>
      <c r="D8" s="129">
        <f>SUM(G8:XFD8)</f>
        <v>2737131</v>
      </c>
      <c r="E8" s="130">
        <f t="shared" si="48"/>
        <v>11647.365957446809</v>
      </c>
      <c r="F8" s="125">
        <f t="shared" si="82"/>
        <v>10431</v>
      </c>
      <c r="G8" s="173"/>
      <c r="H8" s="174"/>
      <c r="I8" s="174"/>
      <c r="J8" s="174"/>
      <c r="K8" s="174"/>
      <c r="L8" s="57">
        <v>10559</v>
      </c>
      <c r="M8" s="57">
        <v>13834</v>
      </c>
      <c r="N8" s="57">
        <v>16072</v>
      </c>
      <c r="O8" s="57">
        <v>11874</v>
      </c>
      <c r="P8" s="57">
        <v>11202</v>
      </c>
      <c r="Q8" s="57">
        <v>9623</v>
      </c>
      <c r="R8" s="58">
        <v>10402</v>
      </c>
      <c r="S8" s="59">
        <v>8341</v>
      </c>
      <c r="T8" s="57">
        <v>13672</v>
      </c>
      <c r="U8" s="57">
        <v>12235</v>
      </c>
      <c r="V8" s="57">
        <v>14200</v>
      </c>
      <c r="W8" s="57">
        <v>9609</v>
      </c>
      <c r="X8" s="57">
        <v>13132</v>
      </c>
      <c r="Y8" s="57">
        <v>9217</v>
      </c>
      <c r="Z8" s="57">
        <v>12265</v>
      </c>
      <c r="AA8" s="57">
        <v>16095</v>
      </c>
      <c r="AB8" s="57">
        <v>11049</v>
      </c>
      <c r="AC8" s="57">
        <v>13902</v>
      </c>
      <c r="AD8" s="58">
        <v>16483</v>
      </c>
      <c r="AE8" s="59">
        <v>17768</v>
      </c>
      <c r="AF8" s="57">
        <v>14958</v>
      </c>
      <c r="AG8" s="57">
        <v>16585</v>
      </c>
      <c r="AH8" s="57">
        <v>19082</v>
      </c>
      <c r="AI8" s="57">
        <v>13536</v>
      </c>
      <c r="AJ8" s="57">
        <v>15560</v>
      </c>
      <c r="AK8" s="57">
        <v>21607</v>
      </c>
      <c r="AL8" s="57">
        <v>22020</v>
      </c>
      <c r="AM8" s="57">
        <v>24965</v>
      </c>
      <c r="AN8" s="57">
        <v>20617</v>
      </c>
      <c r="AO8" s="57">
        <v>22483</v>
      </c>
      <c r="AP8" s="58">
        <v>16113</v>
      </c>
      <c r="AQ8" s="59">
        <v>16853</v>
      </c>
      <c r="AR8" s="57">
        <v>23657</v>
      </c>
      <c r="AS8" s="57">
        <v>28096</v>
      </c>
      <c r="AT8" s="57">
        <v>33419</v>
      </c>
      <c r="AU8" s="57">
        <v>25276</v>
      </c>
      <c r="AV8" s="57">
        <v>26751</v>
      </c>
      <c r="AW8" s="57">
        <v>31227</v>
      </c>
      <c r="AX8" s="57">
        <v>29477</v>
      </c>
      <c r="AY8" s="57">
        <v>29608</v>
      </c>
      <c r="AZ8" s="57">
        <v>22569</v>
      </c>
      <c r="BA8" s="57">
        <v>23999</v>
      </c>
      <c r="BB8" s="58">
        <v>27584</v>
      </c>
      <c r="BC8" s="59">
        <v>26211</v>
      </c>
      <c r="BD8" s="57">
        <v>20300</v>
      </c>
      <c r="BE8" s="57">
        <v>16068</v>
      </c>
      <c r="BF8" s="57">
        <v>16526</v>
      </c>
      <c r="BG8" s="57">
        <v>17317</v>
      </c>
      <c r="BH8" s="57">
        <v>13026</v>
      </c>
      <c r="BI8" s="57">
        <v>21429</v>
      </c>
      <c r="BJ8" s="57">
        <v>21589</v>
      </c>
      <c r="BK8" s="57">
        <v>16176</v>
      </c>
      <c r="BL8" s="57">
        <v>12983</v>
      </c>
      <c r="BM8" s="57">
        <v>18141</v>
      </c>
      <c r="BN8" s="58">
        <v>13168</v>
      </c>
      <c r="BO8" s="59">
        <v>10431</v>
      </c>
      <c r="BP8" s="57">
        <v>7903</v>
      </c>
      <c r="BQ8" s="57">
        <v>12981</v>
      </c>
      <c r="BR8" s="57">
        <v>14246</v>
      </c>
      <c r="BS8" s="57">
        <v>8864</v>
      </c>
      <c r="BT8" s="57">
        <v>7948</v>
      </c>
      <c r="BU8" s="57">
        <v>7181</v>
      </c>
      <c r="BV8" s="57">
        <v>12721</v>
      </c>
      <c r="BW8" s="57">
        <v>4306</v>
      </c>
      <c r="BX8" s="57">
        <v>4210</v>
      </c>
      <c r="BY8" s="57">
        <v>6578</v>
      </c>
      <c r="BZ8" s="58">
        <v>8050</v>
      </c>
      <c r="CA8" s="59">
        <v>4586</v>
      </c>
      <c r="CB8" s="57">
        <v>5067</v>
      </c>
      <c r="CC8" s="57">
        <v>3745</v>
      </c>
      <c r="CD8" s="57">
        <v>13205</v>
      </c>
      <c r="CE8" s="57">
        <v>7800</v>
      </c>
      <c r="CF8" s="57">
        <v>8467</v>
      </c>
      <c r="CG8" s="57">
        <v>10828</v>
      </c>
      <c r="CH8" s="57">
        <v>8088</v>
      </c>
      <c r="CI8" s="57">
        <v>6179</v>
      </c>
      <c r="CJ8" s="57">
        <v>8845</v>
      </c>
      <c r="CK8" s="57">
        <v>10750</v>
      </c>
      <c r="CL8" s="58">
        <v>18253</v>
      </c>
      <c r="CM8" s="59">
        <v>7300</v>
      </c>
      <c r="CN8" s="57">
        <v>6864</v>
      </c>
      <c r="CO8" s="57">
        <v>4602</v>
      </c>
      <c r="CP8" s="57">
        <v>4119</v>
      </c>
      <c r="CQ8" s="57">
        <v>4380</v>
      </c>
      <c r="CR8" s="57">
        <v>5344</v>
      </c>
      <c r="CS8" s="57">
        <v>11098</v>
      </c>
      <c r="CT8" s="57">
        <v>9700</v>
      </c>
      <c r="CU8" s="57">
        <v>12585</v>
      </c>
      <c r="CV8" s="57">
        <v>13133</v>
      </c>
      <c r="CW8" s="57">
        <v>14101</v>
      </c>
      <c r="CX8" s="58">
        <v>11313</v>
      </c>
      <c r="CY8" s="59">
        <v>2793</v>
      </c>
      <c r="CZ8" s="57">
        <v>5711</v>
      </c>
      <c r="DA8" s="57">
        <v>5525</v>
      </c>
      <c r="DB8" s="57">
        <v>9558</v>
      </c>
      <c r="DC8" s="57">
        <v>7197</v>
      </c>
      <c r="DD8" s="57">
        <v>8821</v>
      </c>
      <c r="DE8" s="57">
        <v>12319</v>
      </c>
      <c r="DF8" s="57">
        <v>19098</v>
      </c>
      <c r="DG8" s="57">
        <v>10436</v>
      </c>
      <c r="DH8" s="57">
        <v>8021</v>
      </c>
      <c r="DI8" s="57">
        <v>9484</v>
      </c>
      <c r="DJ8" s="58">
        <v>12777</v>
      </c>
      <c r="DK8" s="59">
        <v>12154</v>
      </c>
      <c r="DL8" s="57">
        <v>7645</v>
      </c>
      <c r="DM8" s="57">
        <v>9073</v>
      </c>
      <c r="DN8" s="57">
        <v>12490</v>
      </c>
      <c r="DO8" s="57">
        <v>11740</v>
      </c>
      <c r="DP8" s="57">
        <v>26882</v>
      </c>
      <c r="DQ8" s="57">
        <v>8317</v>
      </c>
      <c r="DR8" s="57">
        <v>8453</v>
      </c>
      <c r="DS8" s="57">
        <v>6104</v>
      </c>
      <c r="DT8" s="57">
        <v>4361</v>
      </c>
      <c r="DU8" s="57">
        <v>10989</v>
      </c>
      <c r="DV8" s="58">
        <v>10615</v>
      </c>
      <c r="DW8" s="59">
        <v>8371</v>
      </c>
      <c r="DX8" s="57">
        <v>5443</v>
      </c>
      <c r="DY8" s="57">
        <v>9077</v>
      </c>
      <c r="DZ8" s="57">
        <v>10465</v>
      </c>
      <c r="EA8" s="57">
        <v>6303</v>
      </c>
      <c r="EB8" s="57">
        <v>11023</v>
      </c>
      <c r="EC8" s="57">
        <v>11364</v>
      </c>
      <c r="ED8" s="57">
        <v>8838</v>
      </c>
      <c r="EE8" s="57">
        <v>7130</v>
      </c>
      <c r="EF8" s="57">
        <v>6572</v>
      </c>
      <c r="EG8" s="57">
        <v>7333</v>
      </c>
      <c r="EH8" s="58">
        <v>9040</v>
      </c>
      <c r="EI8" s="59">
        <v>4217</v>
      </c>
      <c r="EJ8" s="57">
        <v>8147</v>
      </c>
      <c r="EK8" s="57">
        <v>9584</v>
      </c>
      <c r="EL8" s="57">
        <v>9496</v>
      </c>
      <c r="EM8" s="57">
        <v>11109</v>
      </c>
      <c r="EN8" s="57">
        <v>18163</v>
      </c>
      <c r="EO8" s="57">
        <v>9728</v>
      </c>
      <c r="EP8" s="57">
        <v>5539</v>
      </c>
      <c r="EQ8" s="57">
        <v>3152</v>
      </c>
      <c r="ER8" s="57">
        <v>8308</v>
      </c>
      <c r="ES8" s="57">
        <v>7311</v>
      </c>
      <c r="ET8" s="58">
        <v>8689</v>
      </c>
      <c r="EU8" s="59">
        <v>7200</v>
      </c>
      <c r="EV8" s="57">
        <v>8394</v>
      </c>
      <c r="EW8" s="57">
        <v>14036</v>
      </c>
      <c r="EX8" s="57">
        <v>17396</v>
      </c>
      <c r="EY8" s="57">
        <v>21707</v>
      </c>
      <c r="EZ8" s="57">
        <v>22428</v>
      </c>
      <c r="FA8" s="57">
        <v>18931</v>
      </c>
      <c r="FB8" s="57">
        <v>12529</v>
      </c>
      <c r="FC8" s="57">
        <v>18782</v>
      </c>
      <c r="FD8" s="57">
        <v>20389</v>
      </c>
      <c r="FE8" s="57">
        <v>13291</v>
      </c>
      <c r="FF8" s="58">
        <v>13971</v>
      </c>
      <c r="FG8" s="59">
        <v>10308</v>
      </c>
      <c r="FH8" s="57">
        <v>6320</v>
      </c>
      <c r="FI8" s="57">
        <v>3423</v>
      </c>
      <c r="FJ8" s="57">
        <v>5763</v>
      </c>
      <c r="FK8" s="57">
        <v>9653</v>
      </c>
      <c r="FL8" s="57">
        <v>10595</v>
      </c>
      <c r="FM8" s="57">
        <v>11375</v>
      </c>
      <c r="FN8" s="57">
        <v>8330</v>
      </c>
      <c r="FO8" s="57">
        <v>7723</v>
      </c>
      <c r="FP8" s="57">
        <v>9035</v>
      </c>
      <c r="FQ8" s="57">
        <v>7339</v>
      </c>
      <c r="FR8" s="58">
        <v>6670</v>
      </c>
      <c r="FS8" s="59">
        <v>8648</v>
      </c>
      <c r="FT8" s="57">
        <v>5585</v>
      </c>
      <c r="FU8" s="57">
        <v>7534</v>
      </c>
      <c r="FV8" s="57">
        <v>7699</v>
      </c>
      <c r="FW8" s="57">
        <v>8265</v>
      </c>
      <c r="FX8" s="57">
        <v>7032</v>
      </c>
      <c r="FY8" s="57">
        <v>8933</v>
      </c>
      <c r="FZ8" s="57">
        <v>7273</v>
      </c>
      <c r="GA8" s="57">
        <v>7412</v>
      </c>
      <c r="GB8" s="57">
        <v>10144</v>
      </c>
      <c r="GC8" s="57">
        <v>12191</v>
      </c>
      <c r="GD8" s="58">
        <v>11742</v>
      </c>
      <c r="GE8" s="59">
        <v>21346</v>
      </c>
      <c r="GF8" s="57">
        <v>17403</v>
      </c>
      <c r="GG8" s="57">
        <v>13895</v>
      </c>
      <c r="GH8" s="57">
        <v>9556</v>
      </c>
      <c r="GI8" s="57">
        <v>13758</v>
      </c>
      <c r="GJ8" s="57">
        <v>11697</v>
      </c>
      <c r="GK8" s="57">
        <v>6435</v>
      </c>
      <c r="GL8" s="57">
        <v>7204</v>
      </c>
      <c r="GM8" s="57">
        <v>9363</v>
      </c>
      <c r="GN8" s="57">
        <v>14345</v>
      </c>
      <c r="GO8" s="57">
        <v>12510</v>
      </c>
      <c r="GP8" s="58">
        <v>28803</v>
      </c>
      <c r="GQ8" s="59">
        <v>15777</v>
      </c>
      <c r="GR8" s="57">
        <v>10573</v>
      </c>
      <c r="GS8" s="57">
        <v>13002</v>
      </c>
      <c r="GT8" s="57">
        <v>11233</v>
      </c>
      <c r="GU8" s="57">
        <v>13265</v>
      </c>
      <c r="GV8" s="57">
        <v>12006</v>
      </c>
      <c r="GW8" s="57">
        <v>9473</v>
      </c>
      <c r="GX8" s="57">
        <v>12143</v>
      </c>
      <c r="GY8" s="57">
        <v>16508</v>
      </c>
      <c r="GZ8" s="57">
        <v>12704</v>
      </c>
      <c r="HA8" s="57">
        <v>12565</v>
      </c>
      <c r="HB8" s="58">
        <v>12862</v>
      </c>
      <c r="HC8" s="59">
        <v>16350</v>
      </c>
      <c r="HD8" s="57">
        <v>15131</v>
      </c>
      <c r="HE8" s="57">
        <v>14770</v>
      </c>
      <c r="HF8" s="57">
        <v>13240</v>
      </c>
      <c r="HG8" s="57">
        <v>18459</v>
      </c>
      <c r="HH8" s="57">
        <v>14337</v>
      </c>
      <c r="HI8" s="57">
        <v>10363</v>
      </c>
      <c r="HJ8" s="57">
        <v>6548</v>
      </c>
      <c r="HK8" s="57">
        <v>2381</v>
      </c>
      <c r="HL8" s="57">
        <v>3096</v>
      </c>
      <c r="HM8" s="57">
        <v>7315</v>
      </c>
      <c r="HN8" s="58">
        <v>6376</v>
      </c>
      <c r="HO8" s="59">
        <v>4683</v>
      </c>
      <c r="HP8" s="57">
        <v>4660</v>
      </c>
      <c r="HQ8" s="57">
        <v>8579</v>
      </c>
      <c r="HR8" s="57">
        <v>5231</v>
      </c>
      <c r="HS8" s="57">
        <v>5015</v>
      </c>
      <c r="HT8" s="57">
        <v>3908</v>
      </c>
      <c r="HU8" s="57">
        <v>5721</v>
      </c>
      <c r="HV8" s="57">
        <v>7726</v>
      </c>
      <c r="HW8" s="57">
        <v>8903</v>
      </c>
      <c r="HX8" s="57">
        <v>5598</v>
      </c>
      <c r="HY8" s="57">
        <v>3298</v>
      </c>
      <c r="HZ8" s="58">
        <v>4066</v>
      </c>
      <c r="IA8" s="59">
        <v>5984</v>
      </c>
      <c r="IB8" s="57">
        <v>5066</v>
      </c>
      <c r="IC8" s="57">
        <v>5883</v>
      </c>
      <c r="ID8" s="57">
        <v>5553</v>
      </c>
      <c r="IE8" s="57">
        <v>5847</v>
      </c>
      <c r="IF8" s="57">
        <v>7243</v>
      </c>
      <c r="IG8" s="57">
        <v>4722</v>
      </c>
      <c r="IH8" s="57">
        <v>6883</v>
      </c>
      <c r="II8" s="57">
        <v>12573</v>
      </c>
      <c r="IJ8" s="57">
        <v>9929</v>
      </c>
      <c r="IK8" s="57">
        <v>6414</v>
      </c>
      <c r="IL8" s="58">
        <v>7562</v>
      </c>
      <c r="IM8" s="59"/>
      <c r="IN8" s="57"/>
      <c r="IO8" s="57"/>
      <c r="IP8" s="57"/>
      <c r="IQ8" s="57"/>
      <c r="IR8" s="57"/>
      <c r="IS8" s="57"/>
      <c r="IT8" s="57"/>
      <c r="IU8" s="57"/>
      <c r="IV8" s="57"/>
      <c r="IW8" s="57"/>
      <c r="IX8" s="58"/>
    </row>
    <row r="9" spans="1:259" x14ac:dyDescent="0.2">
      <c r="A9" s="221" t="s">
        <v>17</v>
      </c>
      <c r="B9" s="123">
        <f t="shared" si="46"/>
        <v>2420</v>
      </c>
      <c r="C9" s="123">
        <f t="shared" si="47"/>
        <v>49778</v>
      </c>
      <c r="D9" s="123">
        <f>SUM(G9:XFD9)</f>
        <v>3493740</v>
      </c>
      <c r="E9" s="124">
        <f t="shared" si="48"/>
        <v>14866.978723404256</v>
      </c>
      <c r="F9" s="125">
        <f t="shared" si="82"/>
        <v>11724</v>
      </c>
      <c r="G9" s="169"/>
      <c r="H9" s="170"/>
      <c r="I9" s="170"/>
      <c r="J9" s="170"/>
      <c r="K9" s="170"/>
      <c r="L9" s="65">
        <v>10559</v>
      </c>
      <c r="M9" s="65">
        <v>13834</v>
      </c>
      <c r="N9" s="65">
        <v>16072</v>
      </c>
      <c r="O9" s="65">
        <v>11874</v>
      </c>
      <c r="P9" s="65">
        <v>11202</v>
      </c>
      <c r="Q9" s="65">
        <v>13685</v>
      </c>
      <c r="R9" s="66">
        <v>13592</v>
      </c>
      <c r="S9" s="67">
        <v>11935</v>
      </c>
      <c r="T9" s="65">
        <v>13672</v>
      </c>
      <c r="U9" s="65">
        <v>12235</v>
      </c>
      <c r="V9" s="65">
        <v>14200</v>
      </c>
      <c r="W9" s="65">
        <v>9609</v>
      </c>
      <c r="X9" s="65">
        <v>13132</v>
      </c>
      <c r="Y9" s="65">
        <v>24747</v>
      </c>
      <c r="Z9" s="65">
        <v>27014</v>
      </c>
      <c r="AA9" s="65">
        <v>28619</v>
      </c>
      <c r="AB9" s="65">
        <v>23794</v>
      </c>
      <c r="AC9" s="65">
        <v>31037</v>
      </c>
      <c r="AD9" s="66">
        <v>33233</v>
      </c>
      <c r="AE9" s="67">
        <v>37950</v>
      </c>
      <c r="AF9" s="65">
        <v>27417</v>
      </c>
      <c r="AG9" s="65">
        <v>31955</v>
      </c>
      <c r="AH9" s="65">
        <v>33283</v>
      </c>
      <c r="AI9" s="65">
        <v>22820</v>
      </c>
      <c r="AJ9" s="65">
        <v>32811</v>
      </c>
      <c r="AK9" s="65">
        <v>44415</v>
      </c>
      <c r="AL9" s="65">
        <v>40564</v>
      </c>
      <c r="AM9" s="65">
        <v>38543</v>
      </c>
      <c r="AN9" s="65">
        <v>36264</v>
      </c>
      <c r="AO9" s="65">
        <v>35987</v>
      </c>
      <c r="AP9" s="66">
        <v>30982</v>
      </c>
      <c r="AQ9" s="67">
        <v>30487</v>
      </c>
      <c r="AR9" s="65">
        <v>37364</v>
      </c>
      <c r="AS9" s="65">
        <v>45192</v>
      </c>
      <c r="AT9" s="65">
        <v>49778</v>
      </c>
      <c r="AU9" s="65">
        <v>43415</v>
      </c>
      <c r="AV9" s="65">
        <v>40748</v>
      </c>
      <c r="AW9" s="65">
        <v>46758</v>
      </c>
      <c r="AX9" s="65">
        <v>46061</v>
      </c>
      <c r="AY9" s="65">
        <v>46132</v>
      </c>
      <c r="AZ9" s="65">
        <v>38024</v>
      </c>
      <c r="BA9" s="65">
        <v>40084</v>
      </c>
      <c r="BB9" s="66">
        <v>41787</v>
      </c>
      <c r="BC9" s="67">
        <v>38643</v>
      </c>
      <c r="BD9" s="65">
        <v>32741</v>
      </c>
      <c r="BE9" s="65">
        <v>25666</v>
      </c>
      <c r="BF9" s="65">
        <v>27592</v>
      </c>
      <c r="BG9" s="65">
        <v>26524</v>
      </c>
      <c r="BH9" s="65">
        <v>19743</v>
      </c>
      <c r="BI9" s="65">
        <v>30248</v>
      </c>
      <c r="BJ9" s="65">
        <v>29288</v>
      </c>
      <c r="BK9" s="65">
        <v>22412</v>
      </c>
      <c r="BL9" s="65">
        <v>18935</v>
      </c>
      <c r="BM9" s="65">
        <v>25461</v>
      </c>
      <c r="BN9" s="66">
        <v>17454</v>
      </c>
      <c r="BO9" s="56">
        <v>14155</v>
      </c>
      <c r="BP9" s="54">
        <v>11208</v>
      </c>
      <c r="BQ9" s="54">
        <v>14984</v>
      </c>
      <c r="BR9" s="54">
        <v>16646</v>
      </c>
      <c r="BS9" s="54">
        <v>11633</v>
      </c>
      <c r="BT9" s="54">
        <v>9413</v>
      </c>
      <c r="BU9" s="54">
        <v>8358</v>
      </c>
      <c r="BV9" s="54">
        <v>13907</v>
      </c>
      <c r="BW9" s="54">
        <v>4593</v>
      </c>
      <c r="BX9" s="54">
        <v>5565</v>
      </c>
      <c r="BY9" s="54">
        <v>8123</v>
      </c>
      <c r="BZ9" s="55">
        <v>9297</v>
      </c>
      <c r="CA9" s="56">
        <v>5944</v>
      </c>
      <c r="CB9" s="54">
        <v>6449</v>
      </c>
      <c r="CC9" s="54">
        <v>4806</v>
      </c>
      <c r="CD9" s="54">
        <v>14557</v>
      </c>
      <c r="CE9" s="54">
        <v>8835</v>
      </c>
      <c r="CF9" s="54">
        <v>10530</v>
      </c>
      <c r="CG9" s="54">
        <v>13081</v>
      </c>
      <c r="CH9" s="54">
        <v>10013</v>
      </c>
      <c r="CI9" s="54">
        <v>7583</v>
      </c>
      <c r="CJ9" s="54">
        <v>11188</v>
      </c>
      <c r="CK9" s="54">
        <v>12552</v>
      </c>
      <c r="CL9" s="55">
        <v>20948</v>
      </c>
      <c r="CM9" s="56">
        <v>8886</v>
      </c>
      <c r="CN9" s="54">
        <v>8425</v>
      </c>
      <c r="CO9" s="54">
        <v>5570</v>
      </c>
      <c r="CP9" s="54">
        <v>4849</v>
      </c>
      <c r="CQ9" s="54">
        <v>5122</v>
      </c>
      <c r="CR9" s="54">
        <v>6190</v>
      </c>
      <c r="CS9" s="54">
        <v>13165</v>
      </c>
      <c r="CT9" s="54">
        <v>12402</v>
      </c>
      <c r="CU9" s="54">
        <v>16346</v>
      </c>
      <c r="CV9" s="54">
        <v>16579</v>
      </c>
      <c r="CW9" s="54">
        <v>16188</v>
      </c>
      <c r="CX9" s="55">
        <v>12952</v>
      </c>
      <c r="CY9" s="56">
        <v>3184</v>
      </c>
      <c r="CZ9" s="54">
        <v>6486</v>
      </c>
      <c r="DA9" s="54">
        <v>6201</v>
      </c>
      <c r="DB9" s="54">
        <v>10131</v>
      </c>
      <c r="DC9" s="54">
        <v>7786</v>
      </c>
      <c r="DD9" s="54">
        <v>9928</v>
      </c>
      <c r="DE9" s="54">
        <v>15378</v>
      </c>
      <c r="DF9" s="54">
        <v>23064</v>
      </c>
      <c r="DG9" s="54">
        <v>12053</v>
      </c>
      <c r="DH9" s="54">
        <v>9675</v>
      </c>
      <c r="DI9" s="54">
        <v>10644</v>
      </c>
      <c r="DJ9" s="55">
        <v>14764</v>
      </c>
      <c r="DK9" s="56">
        <v>13586</v>
      </c>
      <c r="DL9" s="54">
        <v>8639</v>
      </c>
      <c r="DM9" s="54">
        <v>10308</v>
      </c>
      <c r="DN9" s="54">
        <v>13903</v>
      </c>
      <c r="DO9" s="54">
        <v>14035</v>
      </c>
      <c r="DP9" s="54">
        <v>29484</v>
      </c>
      <c r="DQ9" s="54">
        <v>9491</v>
      </c>
      <c r="DR9" s="54">
        <v>9674</v>
      </c>
      <c r="DS9" s="54">
        <v>7327</v>
      </c>
      <c r="DT9" s="54">
        <v>5505</v>
      </c>
      <c r="DU9" s="54">
        <v>12951</v>
      </c>
      <c r="DV9" s="55">
        <v>11724</v>
      </c>
      <c r="DW9" s="56">
        <v>8924</v>
      </c>
      <c r="DX9" s="54">
        <v>6166</v>
      </c>
      <c r="DY9" s="54">
        <v>9786</v>
      </c>
      <c r="DZ9" s="54">
        <v>11286</v>
      </c>
      <c r="EA9" s="54">
        <v>7727</v>
      </c>
      <c r="EB9" s="54">
        <v>11856</v>
      </c>
      <c r="EC9" s="54">
        <v>12377</v>
      </c>
      <c r="ED9" s="54">
        <v>9955</v>
      </c>
      <c r="EE9" s="54">
        <v>7998</v>
      </c>
      <c r="EF9" s="54">
        <v>7482</v>
      </c>
      <c r="EG9" s="54">
        <v>8032</v>
      </c>
      <c r="EH9" s="55">
        <v>9898</v>
      </c>
      <c r="EI9" s="56">
        <v>4712</v>
      </c>
      <c r="EJ9" s="54">
        <v>9639</v>
      </c>
      <c r="EK9" s="54">
        <v>10626</v>
      </c>
      <c r="EL9" s="54">
        <v>10402</v>
      </c>
      <c r="EM9" s="54">
        <v>12107</v>
      </c>
      <c r="EN9" s="54">
        <v>19026</v>
      </c>
      <c r="EO9" s="54">
        <v>11369</v>
      </c>
      <c r="EP9" s="54">
        <v>6184</v>
      </c>
      <c r="EQ9" s="54">
        <v>3525</v>
      </c>
      <c r="ER9" s="54">
        <v>9456</v>
      </c>
      <c r="ES9" s="54">
        <v>8060</v>
      </c>
      <c r="ET9" s="55">
        <v>9465</v>
      </c>
      <c r="EU9" s="56">
        <v>8647</v>
      </c>
      <c r="EV9" s="54">
        <v>10654</v>
      </c>
      <c r="EW9" s="54">
        <v>15803</v>
      </c>
      <c r="EX9" s="54">
        <v>19565</v>
      </c>
      <c r="EY9" s="54">
        <v>24154</v>
      </c>
      <c r="EZ9" s="54">
        <v>24550</v>
      </c>
      <c r="FA9" s="54">
        <v>20679</v>
      </c>
      <c r="FB9" s="54">
        <v>13740</v>
      </c>
      <c r="FC9" s="54">
        <v>21905</v>
      </c>
      <c r="FD9" s="54">
        <v>23001</v>
      </c>
      <c r="FE9" s="54">
        <v>17736</v>
      </c>
      <c r="FF9" s="55">
        <v>17069</v>
      </c>
      <c r="FG9" s="56">
        <v>12504</v>
      </c>
      <c r="FH9" s="54">
        <v>7193</v>
      </c>
      <c r="FI9" s="54">
        <v>4792</v>
      </c>
      <c r="FJ9" s="54">
        <v>6331</v>
      </c>
      <c r="FK9" s="54">
        <v>10233</v>
      </c>
      <c r="FL9" s="54">
        <v>11657</v>
      </c>
      <c r="FM9" s="54">
        <v>12174</v>
      </c>
      <c r="FN9" s="54">
        <v>9632</v>
      </c>
      <c r="FO9" s="54">
        <v>8576</v>
      </c>
      <c r="FP9" s="54">
        <v>9853</v>
      </c>
      <c r="FQ9" s="54">
        <v>8110</v>
      </c>
      <c r="FR9" s="55">
        <v>7325</v>
      </c>
      <c r="FS9" s="56">
        <v>9136</v>
      </c>
      <c r="FT9" s="54">
        <v>6041</v>
      </c>
      <c r="FU9" s="54">
        <v>8267</v>
      </c>
      <c r="FV9" s="54">
        <v>8656</v>
      </c>
      <c r="FW9" s="54">
        <v>8599</v>
      </c>
      <c r="FX9" s="54">
        <v>7318</v>
      </c>
      <c r="FY9" s="54">
        <v>9315</v>
      </c>
      <c r="FZ9" s="54">
        <v>7597</v>
      </c>
      <c r="GA9" s="54">
        <v>7752</v>
      </c>
      <c r="GB9" s="54">
        <v>10834</v>
      </c>
      <c r="GC9" s="54">
        <v>13429</v>
      </c>
      <c r="GD9" s="55">
        <v>12477</v>
      </c>
      <c r="GE9" s="56">
        <v>22271</v>
      </c>
      <c r="GF9" s="54">
        <v>17874</v>
      </c>
      <c r="GG9" s="54">
        <v>14247</v>
      </c>
      <c r="GH9" s="54">
        <v>9807</v>
      </c>
      <c r="GI9" s="54">
        <v>14018</v>
      </c>
      <c r="GJ9" s="54">
        <v>11818</v>
      </c>
      <c r="GK9" s="54">
        <v>6500</v>
      </c>
      <c r="GL9" s="54">
        <v>7222</v>
      </c>
      <c r="GM9" s="54">
        <v>9631</v>
      </c>
      <c r="GN9" s="54">
        <v>14746</v>
      </c>
      <c r="GO9" s="54">
        <v>12605</v>
      </c>
      <c r="GP9" s="55">
        <v>29041</v>
      </c>
      <c r="GQ9" s="56">
        <v>16189</v>
      </c>
      <c r="GR9" s="54">
        <v>10718</v>
      </c>
      <c r="GS9" s="54">
        <v>13201</v>
      </c>
      <c r="GT9" s="54">
        <v>11554</v>
      </c>
      <c r="GU9" s="54">
        <v>13377</v>
      </c>
      <c r="GV9" s="54">
        <v>12214</v>
      </c>
      <c r="GW9" s="54">
        <v>9651</v>
      </c>
      <c r="GX9" s="54">
        <v>12305</v>
      </c>
      <c r="GY9" s="54">
        <v>16787</v>
      </c>
      <c r="GZ9" s="54">
        <v>13193</v>
      </c>
      <c r="HA9" s="54">
        <v>12921</v>
      </c>
      <c r="HB9" s="55">
        <v>13099</v>
      </c>
      <c r="HC9" s="56">
        <v>16568</v>
      </c>
      <c r="HD9" s="54">
        <v>15538</v>
      </c>
      <c r="HE9" s="54">
        <v>15059</v>
      </c>
      <c r="HF9" s="54">
        <v>13476</v>
      </c>
      <c r="HG9" s="54">
        <v>18724</v>
      </c>
      <c r="HH9" s="54">
        <v>14523</v>
      </c>
      <c r="HI9" s="54">
        <v>10653</v>
      </c>
      <c r="HJ9" s="54">
        <v>6604</v>
      </c>
      <c r="HK9" s="54">
        <v>2420</v>
      </c>
      <c r="HL9" s="54">
        <v>3372</v>
      </c>
      <c r="HM9" s="54">
        <v>7478</v>
      </c>
      <c r="HN9" s="55">
        <v>6402</v>
      </c>
      <c r="HO9" s="56">
        <v>4746</v>
      </c>
      <c r="HP9" s="54">
        <v>4684</v>
      </c>
      <c r="HQ9" s="54">
        <v>8706</v>
      </c>
      <c r="HR9" s="54">
        <v>5234</v>
      </c>
      <c r="HS9" s="54">
        <v>5015</v>
      </c>
      <c r="HT9" s="54">
        <v>3995</v>
      </c>
      <c r="HU9" s="54">
        <v>5771</v>
      </c>
      <c r="HV9" s="54">
        <v>7737</v>
      </c>
      <c r="HW9" s="54">
        <v>8922</v>
      </c>
      <c r="HX9" s="54">
        <v>5622</v>
      </c>
      <c r="HY9" s="54">
        <v>3303</v>
      </c>
      <c r="HZ9" s="55">
        <v>4069</v>
      </c>
      <c r="IA9" s="56">
        <v>6039</v>
      </c>
      <c r="IB9" s="54">
        <v>5091</v>
      </c>
      <c r="IC9" s="54">
        <v>5898</v>
      </c>
      <c r="ID9" s="54">
        <v>5559</v>
      </c>
      <c r="IE9" s="54">
        <v>5848</v>
      </c>
      <c r="IF9" s="54">
        <v>7300</v>
      </c>
      <c r="IG9" s="54">
        <v>4744</v>
      </c>
      <c r="IH9" s="54">
        <v>6891</v>
      </c>
      <c r="II9" s="54">
        <v>12758</v>
      </c>
      <c r="IJ9" s="54">
        <v>10001</v>
      </c>
      <c r="IK9" s="54">
        <v>6506</v>
      </c>
      <c r="IL9" s="55">
        <v>7597</v>
      </c>
      <c r="IM9" s="56"/>
      <c r="IN9" s="54"/>
      <c r="IO9" s="54"/>
      <c r="IP9" s="54"/>
      <c r="IQ9" s="54"/>
      <c r="IR9" s="54"/>
      <c r="IS9" s="54"/>
      <c r="IT9" s="54"/>
      <c r="IU9" s="54"/>
      <c r="IV9" s="54"/>
      <c r="IW9" s="54"/>
      <c r="IX9" s="55"/>
    </row>
    <row r="10" spans="1:259" x14ac:dyDescent="0.2">
      <c r="A10" s="221" t="s">
        <v>49</v>
      </c>
      <c r="B10" s="123">
        <f t="shared" si="46"/>
        <v>1</v>
      </c>
      <c r="C10" s="123">
        <f t="shared" si="47"/>
        <v>22808</v>
      </c>
      <c r="D10" s="123">
        <f>SUM(G10:XFD10)</f>
        <v>756609</v>
      </c>
      <c r="E10" s="124">
        <f t="shared" si="48"/>
        <v>3377.71875</v>
      </c>
      <c r="F10" s="125">
        <f t="shared" si="82"/>
        <v>1108</v>
      </c>
      <c r="G10" s="175"/>
      <c r="H10" s="176"/>
      <c r="I10" s="176"/>
      <c r="J10" s="176"/>
      <c r="K10" s="176"/>
      <c r="L10" s="142" t="str">
        <f t="shared" ref="L10:AQ10" si="83">IF(L9-L8=0,"",L9-L8)</f>
        <v/>
      </c>
      <c r="M10" s="142" t="str">
        <f t="shared" si="83"/>
        <v/>
      </c>
      <c r="N10" s="142" t="str">
        <f t="shared" si="83"/>
        <v/>
      </c>
      <c r="O10" s="142" t="str">
        <f t="shared" si="83"/>
        <v/>
      </c>
      <c r="P10" s="142" t="str">
        <f t="shared" si="83"/>
        <v/>
      </c>
      <c r="Q10" s="142">
        <f t="shared" si="83"/>
        <v>4062</v>
      </c>
      <c r="R10" s="143">
        <f t="shared" si="83"/>
        <v>3190</v>
      </c>
      <c r="S10" s="144">
        <f t="shared" si="83"/>
        <v>3594</v>
      </c>
      <c r="T10" s="142" t="str">
        <f t="shared" si="83"/>
        <v/>
      </c>
      <c r="U10" s="142" t="str">
        <f t="shared" si="83"/>
        <v/>
      </c>
      <c r="V10" s="142" t="str">
        <f t="shared" si="83"/>
        <v/>
      </c>
      <c r="W10" s="142" t="str">
        <f t="shared" si="83"/>
        <v/>
      </c>
      <c r="X10" s="142" t="str">
        <f t="shared" si="83"/>
        <v/>
      </c>
      <c r="Y10" s="142">
        <f t="shared" si="83"/>
        <v>15530</v>
      </c>
      <c r="Z10" s="142">
        <f t="shared" si="83"/>
        <v>14749</v>
      </c>
      <c r="AA10" s="142">
        <f t="shared" si="83"/>
        <v>12524</v>
      </c>
      <c r="AB10" s="142">
        <f t="shared" si="83"/>
        <v>12745</v>
      </c>
      <c r="AC10" s="142">
        <f t="shared" si="83"/>
        <v>17135</v>
      </c>
      <c r="AD10" s="143">
        <f t="shared" si="83"/>
        <v>16750</v>
      </c>
      <c r="AE10" s="144">
        <f t="shared" si="83"/>
        <v>20182</v>
      </c>
      <c r="AF10" s="142">
        <f t="shared" si="83"/>
        <v>12459</v>
      </c>
      <c r="AG10" s="142">
        <f t="shared" si="83"/>
        <v>15370</v>
      </c>
      <c r="AH10" s="142">
        <f t="shared" si="83"/>
        <v>14201</v>
      </c>
      <c r="AI10" s="142">
        <f t="shared" si="83"/>
        <v>9284</v>
      </c>
      <c r="AJ10" s="142">
        <f t="shared" si="83"/>
        <v>17251</v>
      </c>
      <c r="AK10" s="142">
        <f t="shared" si="83"/>
        <v>22808</v>
      </c>
      <c r="AL10" s="142">
        <f t="shared" si="83"/>
        <v>18544</v>
      </c>
      <c r="AM10" s="142">
        <f t="shared" si="83"/>
        <v>13578</v>
      </c>
      <c r="AN10" s="142">
        <f t="shared" si="83"/>
        <v>15647</v>
      </c>
      <c r="AO10" s="142">
        <f t="shared" si="83"/>
        <v>13504</v>
      </c>
      <c r="AP10" s="143">
        <f t="shared" si="83"/>
        <v>14869</v>
      </c>
      <c r="AQ10" s="144">
        <f t="shared" si="83"/>
        <v>13634</v>
      </c>
      <c r="AR10" s="142">
        <f t="shared" ref="AR10:BW10" si="84">IF(AR9-AR8=0,"",AR9-AR8)</f>
        <v>13707</v>
      </c>
      <c r="AS10" s="142">
        <f t="shared" si="84"/>
        <v>17096</v>
      </c>
      <c r="AT10" s="142">
        <f t="shared" si="84"/>
        <v>16359</v>
      </c>
      <c r="AU10" s="142">
        <f t="shared" si="84"/>
        <v>18139</v>
      </c>
      <c r="AV10" s="142">
        <f t="shared" si="84"/>
        <v>13997</v>
      </c>
      <c r="AW10" s="142">
        <f t="shared" si="84"/>
        <v>15531</v>
      </c>
      <c r="AX10" s="142">
        <f t="shared" si="84"/>
        <v>16584</v>
      </c>
      <c r="AY10" s="142">
        <f t="shared" si="84"/>
        <v>16524</v>
      </c>
      <c r="AZ10" s="142">
        <f t="shared" si="84"/>
        <v>15455</v>
      </c>
      <c r="BA10" s="142">
        <f t="shared" si="84"/>
        <v>16085</v>
      </c>
      <c r="BB10" s="143">
        <f t="shared" si="84"/>
        <v>14203</v>
      </c>
      <c r="BC10" s="144">
        <f t="shared" si="84"/>
        <v>12432</v>
      </c>
      <c r="BD10" s="142">
        <f t="shared" si="84"/>
        <v>12441</v>
      </c>
      <c r="BE10" s="142">
        <f t="shared" si="84"/>
        <v>9598</v>
      </c>
      <c r="BF10" s="142">
        <f t="shared" si="84"/>
        <v>11066</v>
      </c>
      <c r="BG10" s="142">
        <f t="shared" si="84"/>
        <v>9207</v>
      </c>
      <c r="BH10" s="142">
        <f t="shared" si="84"/>
        <v>6717</v>
      </c>
      <c r="BI10" s="142">
        <f t="shared" si="84"/>
        <v>8819</v>
      </c>
      <c r="BJ10" s="142">
        <f t="shared" si="84"/>
        <v>7699</v>
      </c>
      <c r="BK10" s="142">
        <f t="shared" si="84"/>
        <v>6236</v>
      </c>
      <c r="BL10" s="142">
        <f t="shared" si="84"/>
        <v>5952</v>
      </c>
      <c r="BM10" s="142">
        <f t="shared" si="84"/>
        <v>7320</v>
      </c>
      <c r="BN10" s="143">
        <f t="shared" si="84"/>
        <v>4286</v>
      </c>
      <c r="BO10" s="144">
        <f t="shared" si="84"/>
        <v>3724</v>
      </c>
      <c r="BP10" s="142">
        <f t="shared" si="84"/>
        <v>3305</v>
      </c>
      <c r="BQ10" s="142">
        <f t="shared" si="84"/>
        <v>2003</v>
      </c>
      <c r="BR10" s="142">
        <f t="shared" si="84"/>
        <v>2400</v>
      </c>
      <c r="BS10" s="142">
        <f t="shared" si="84"/>
        <v>2769</v>
      </c>
      <c r="BT10" s="142">
        <f t="shared" si="84"/>
        <v>1465</v>
      </c>
      <c r="BU10" s="142">
        <f t="shared" si="84"/>
        <v>1177</v>
      </c>
      <c r="BV10" s="142">
        <f t="shared" si="84"/>
        <v>1186</v>
      </c>
      <c r="BW10" s="142">
        <f t="shared" si="84"/>
        <v>287</v>
      </c>
      <c r="BX10" s="142">
        <f t="shared" ref="BX10:DC10" si="85">IF(BX9-BX8=0,"",BX9-BX8)</f>
        <v>1355</v>
      </c>
      <c r="BY10" s="142">
        <f t="shared" si="85"/>
        <v>1545</v>
      </c>
      <c r="BZ10" s="143">
        <f t="shared" si="85"/>
        <v>1247</v>
      </c>
      <c r="CA10" s="144">
        <f t="shared" si="85"/>
        <v>1358</v>
      </c>
      <c r="CB10" s="142">
        <f t="shared" si="85"/>
        <v>1382</v>
      </c>
      <c r="CC10" s="142">
        <f t="shared" si="85"/>
        <v>1061</v>
      </c>
      <c r="CD10" s="142">
        <f t="shared" si="85"/>
        <v>1352</v>
      </c>
      <c r="CE10" s="142">
        <f t="shared" si="85"/>
        <v>1035</v>
      </c>
      <c r="CF10" s="142">
        <f t="shared" si="85"/>
        <v>2063</v>
      </c>
      <c r="CG10" s="142">
        <f t="shared" si="85"/>
        <v>2253</v>
      </c>
      <c r="CH10" s="142">
        <f t="shared" si="85"/>
        <v>1925</v>
      </c>
      <c r="CI10" s="142">
        <f t="shared" si="85"/>
        <v>1404</v>
      </c>
      <c r="CJ10" s="142">
        <f t="shared" si="85"/>
        <v>2343</v>
      </c>
      <c r="CK10" s="142">
        <f t="shared" si="85"/>
        <v>1802</v>
      </c>
      <c r="CL10" s="143">
        <f t="shared" si="85"/>
        <v>2695</v>
      </c>
      <c r="CM10" s="144">
        <f t="shared" si="85"/>
        <v>1586</v>
      </c>
      <c r="CN10" s="142">
        <f t="shared" si="85"/>
        <v>1561</v>
      </c>
      <c r="CO10" s="142">
        <f t="shared" si="85"/>
        <v>968</v>
      </c>
      <c r="CP10" s="142">
        <f t="shared" si="85"/>
        <v>730</v>
      </c>
      <c r="CQ10" s="142">
        <f t="shared" si="85"/>
        <v>742</v>
      </c>
      <c r="CR10" s="142">
        <f t="shared" si="85"/>
        <v>846</v>
      </c>
      <c r="CS10" s="142">
        <f t="shared" si="85"/>
        <v>2067</v>
      </c>
      <c r="CT10" s="142">
        <f t="shared" si="85"/>
        <v>2702</v>
      </c>
      <c r="CU10" s="142">
        <f t="shared" si="85"/>
        <v>3761</v>
      </c>
      <c r="CV10" s="142">
        <f t="shared" si="85"/>
        <v>3446</v>
      </c>
      <c r="CW10" s="142">
        <f t="shared" si="85"/>
        <v>2087</v>
      </c>
      <c r="CX10" s="143">
        <f t="shared" si="85"/>
        <v>1639</v>
      </c>
      <c r="CY10" s="144">
        <f t="shared" si="85"/>
        <v>391</v>
      </c>
      <c r="CZ10" s="142">
        <f t="shared" si="85"/>
        <v>775</v>
      </c>
      <c r="DA10" s="142">
        <f t="shared" si="85"/>
        <v>676</v>
      </c>
      <c r="DB10" s="142">
        <f t="shared" si="85"/>
        <v>573</v>
      </c>
      <c r="DC10" s="142">
        <f t="shared" si="85"/>
        <v>589</v>
      </c>
      <c r="DD10" s="142">
        <f t="shared" ref="DD10:EI10" si="86">IF(DD9-DD8=0,"",DD9-DD8)</f>
        <v>1107</v>
      </c>
      <c r="DE10" s="142">
        <f t="shared" si="86"/>
        <v>3059</v>
      </c>
      <c r="DF10" s="142">
        <f t="shared" si="86"/>
        <v>3966</v>
      </c>
      <c r="DG10" s="142">
        <f t="shared" si="86"/>
        <v>1617</v>
      </c>
      <c r="DH10" s="142">
        <f t="shared" si="86"/>
        <v>1654</v>
      </c>
      <c r="DI10" s="142">
        <f t="shared" si="86"/>
        <v>1160</v>
      </c>
      <c r="DJ10" s="143">
        <f t="shared" si="86"/>
        <v>1987</v>
      </c>
      <c r="DK10" s="144">
        <f t="shared" si="86"/>
        <v>1432</v>
      </c>
      <c r="DL10" s="142">
        <f t="shared" si="86"/>
        <v>994</v>
      </c>
      <c r="DM10" s="142">
        <f t="shared" si="86"/>
        <v>1235</v>
      </c>
      <c r="DN10" s="142">
        <f t="shared" si="86"/>
        <v>1413</v>
      </c>
      <c r="DO10" s="142">
        <f t="shared" si="86"/>
        <v>2295</v>
      </c>
      <c r="DP10" s="142">
        <f t="shared" si="86"/>
        <v>2602</v>
      </c>
      <c r="DQ10" s="142">
        <f t="shared" si="86"/>
        <v>1174</v>
      </c>
      <c r="DR10" s="142">
        <f t="shared" si="86"/>
        <v>1221</v>
      </c>
      <c r="DS10" s="142">
        <f t="shared" si="86"/>
        <v>1223</v>
      </c>
      <c r="DT10" s="142">
        <f t="shared" si="86"/>
        <v>1144</v>
      </c>
      <c r="DU10" s="142">
        <f t="shared" si="86"/>
        <v>1962</v>
      </c>
      <c r="DV10" s="143">
        <f t="shared" si="86"/>
        <v>1109</v>
      </c>
      <c r="DW10" s="144">
        <f t="shared" si="86"/>
        <v>553</v>
      </c>
      <c r="DX10" s="142">
        <f t="shared" si="86"/>
        <v>723</v>
      </c>
      <c r="DY10" s="142">
        <f t="shared" si="86"/>
        <v>709</v>
      </c>
      <c r="DZ10" s="142">
        <f t="shared" si="86"/>
        <v>821</v>
      </c>
      <c r="EA10" s="142">
        <f t="shared" si="86"/>
        <v>1424</v>
      </c>
      <c r="EB10" s="142">
        <f t="shared" si="86"/>
        <v>833</v>
      </c>
      <c r="EC10" s="142">
        <f t="shared" si="86"/>
        <v>1013</v>
      </c>
      <c r="ED10" s="142">
        <f t="shared" si="86"/>
        <v>1117</v>
      </c>
      <c r="EE10" s="142">
        <f t="shared" si="86"/>
        <v>868</v>
      </c>
      <c r="EF10" s="142">
        <f t="shared" si="86"/>
        <v>910</v>
      </c>
      <c r="EG10" s="142">
        <f t="shared" si="86"/>
        <v>699</v>
      </c>
      <c r="EH10" s="143">
        <f t="shared" si="86"/>
        <v>858</v>
      </c>
      <c r="EI10" s="144">
        <f t="shared" si="86"/>
        <v>495</v>
      </c>
      <c r="EJ10" s="142">
        <f t="shared" ref="EJ10:ET10" si="87">IF(EJ9-EJ8=0,"",EJ9-EJ8)</f>
        <v>1492</v>
      </c>
      <c r="EK10" s="142">
        <f t="shared" si="87"/>
        <v>1042</v>
      </c>
      <c r="EL10" s="142">
        <f t="shared" si="87"/>
        <v>906</v>
      </c>
      <c r="EM10" s="142">
        <f t="shared" si="87"/>
        <v>998</v>
      </c>
      <c r="EN10" s="142">
        <f t="shared" si="87"/>
        <v>863</v>
      </c>
      <c r="EO10" s="142">
        <f t="shared" si="87"/>
        <v>1641</v>
      </c>
      <c r="EP10" s="142">
        <f t="shared" si="87"/>
        <v>645</v>
      </c>
      <c r="EQ10" s="142">
        <f t="shared" si="87"/>
        <v>373</v>
      </c>
      <c r="ER10" s="142">
        <f t="shared" si="87"/>
        <v>1148</v>
      </c>
      <c r="ES10" s="142">
        <f t="shared" si="87"/>
        <v>749</v>
      </c>
      <c r="ET10" s="143">
        <f t="shared" si="87"/>
        <v>776</v>
      </c>
      <c r="EU10" s="144">
        <f t="shared" ref="EU10:FF10" si="88">IF(EU9-EU8=0,"",EU9-EU8)</f>
        <v>1447</v>
      </c>
      <c r="EV10" s="142">
        <f t="shared" si="88"/>
        <v>2260</v>
      </c>
      <c r="EW10" s="142">
        <f t="shared" si="88"/>
        <v>1767</v>
      </c>
      <c r="EX10" s="142">
        <f t="shared" si="88"/>
        <v>2169</v>
      </c>
      <c r="EY10" s="142">
        <f t="shared" si="88"/>
        <v>2447</v>
      </c>
      <c r="EZ10" s="142">
        <f t="shared" si="88"/>
        <v>2122</v>
      </c>
      <c r="FA10" s="142">
        <f t="shared" si="88"/>
        <v>1748</v>
      </c>
      <c r="FB10" s="142">
        <f t="shared" si="88"/>
        <v>1211</v>
      </c>
      <c r="FC10" s="142">
        <f t="shared" si="88"/>
        <v>3123</v>
      </c>
      <c r="FD10" s="142">
        <f t="shared" si="88"/>
        <v>2612</v>
      </c>
      <c r="FE10" s="142">
        <f t="shared" si="88"/>
        <v>4445</v>
      </c>
      <c r="FF10" s="143">
        <f t="shared" si="88"/>
        <v>3098</v>
      </c>
      <c r="FG10" s="144">
        <f t="shared" ref="FG10:FR10" si="89">IF(FG9-FG8=0,"",FG9-FG8)</f>
        <v>2196</v>
      </c>
      <c r="FH10" s="142">
        <f t="shared" si="89"/>
        <v>873</v>
      </c>
      <c r="FI10" s="142">
        <f t="shared" si="89"/>
        <v>1369</v>
      </c>
      <c r="FJ10" s="142">
        <f t="shared" si="89"/>
        <v>568</v>
      </c>
      <c r="FK10" s="142">
        <f t="shared" si="89"/>
        <v>580</v>
      </c>
      <c r="FL10" s="142">
        <f t="shared" si="89"/>
        <v>1062</v>
      </c>
      <c r="FM10" s="142">
        <f t="shared" si="89"/>
        <v>799</v>
      </c>
      <c r="FN10" s="142">
        <f t="shared" si="89"/>
        <v>1302</v>
      </c>
      <c r="FO10" s="142">
        <f t="shared" si="89"/>
        <v>853</v>
      </c>
      <c r="FP10" s="142">
        <f t="shared" si="89"/>
        <v>818</v>
      </c>
      <c r="FQ10" s="142">
        <f t="shared" si="89"/>
        <v>771</v>
      </c>
      <c r="FR10" s="143">
        <f t="shared" si="89"/>
        <v>655</v>
      </c>
      <c r="FS10" s="144">
        <f t="shared" ref="FS10:GD10" si="90">IF(FS9-FS8=0,"",FS9-FS8)</f>
        <v>488</v>
      </c>
      <c r="FT10" s="142">
        <f t="shared" si="90"/>
        <v>456</v>
      </c>
      <c r="FU10" s="142">
        <f t="shared" si="90"/>
        <v>733</v>
      </c>
      <c r="FV10" s="142">
        <f t="shared" si="90"/>
        <v>957</v>
      </c>
      <c r="FW10" s="142">
        <f t="shared" si="90"/>
        <v>334</v>
      </c>
      <c r="FX10" s="142">
        <f t="shared" si="90"/>
        <v>286</v>
      </c>
      <c r="FY10" s="142">
        <f t="shared" si="90"/>
        <v>382</v>
      </c>
      <c r="FZ10" s="142">
        <f t="shared" si="90"/>
        <v>324</v>
      </c>
      <c r="GA10" s="142">
        <f t="shared" si="90"/>
        <v>340</v>
      </c>
      <c r="GB10" s="142">
        <f t="shared" si="90"/>
        <v>690</v>
      </c>
      <c r="GC10" s="142">
        <f t="shared" si="90"/>
        <v>1238</v>
      </c>
      <c r="GD10" s="143">
        <f t="shared" si="90"/>
        <v>735</v>
      </c>
      <c r="GE10" s="144">
        <f t="shared" ref="GE10:GP10" si="91">IF(GE9-GE8=0,"",GE9-GE8)</f>
        <v>925</v>
      </c>
      <c r="GF10" s="142">
        <f t="shared" si="91"/>
        <v>471</v>
      </c>
      <c r="GG10" s="142">
        <f t="shared" si="91"/>
        <v>352</v>
      </c>
      <c r="GH10" s="142">
        <f t="shared" si="91"/>
        <v>251</v>
      </c>
      <c r="GI10" s="142">
        <f t="shared" si="91"/>
        <v>260</v>
      </c>
      <c r="GJ10" s="142">
        <f t="shared" si="91"/>
        <v>121</v>
      </c>
      <c r="GK10" s="142">
        <f t="shared" si="91"/>
        <v>65</v>
      </c>
      <c r="GL10" s="142">
        <f t="shared" si="91"/>
        <v>18</v>
      </c>
      <c r="GM10" s="142">
        <f t="shared" si="91"/>
        <v>268</v>
      </c>
      <c r="GN10" s="142">
        <f t="shared" si="91"/>
        <v>401</v>
      </c>
      <c r="GO10" s="142">
        <f t="shared" si="91"/>
        <v>95</v>
      </c>
      <c r="GP10" s="143">
        <f t="shared" si="91"/>
        <v>238</v>
      </c>
      <c r="GQ10" s="144">
        <f t="shared" ref="GQ10:HB10" si="92">IF(GQ9-GQ8=0,"",GQ9-GQ8)</f>
        <v>412</v>
      </c>
      <c r="GR10" s="142">
        <f t="shared" si="92"/>
        <v>145</v>
      </c>
      <c r="GS10" s="142">
        <f t="shared" si="92"/>
        <v>199</v>
      </c>
      <c r="GT10" s="142">
        <f t="shared" si="92"/>
        <v>321</v>
      </c>
      <c r="GU10" s="142">
        <f t="shared" si="92"/>
        <v>112</v>
      </c>
      <c r="GV10" s="142">
        <f t="shared" si="92"/>
        <v>208</v>
      </c>
      <c r="GW10" s="142">
        <f t="shared" si="92"/>
        <v>178</v>
      </c>
      <c r="GX10" s="142">
        <f t="shared" si="92"/>
        <v>162</v>
      </c>
      <c r="GY10" s="142">
        <f t="shared" si="92"/>
        <v>279</v>
      </c>
      <c r="GZ10" s="142">
        <f t="shared" si="92"/>
        <v>489</v>
      </c>
      <c r="HA10" s="142">
        <f t="shared" si="92"/>
        <v>356</v>
      </c>
      <c r="HB10" s="143">
        <f t="shared" si="92"/>
        <v>237</v>
      </c>
      <c r="HC10" s="144">
        <f t="shared" ref="HC10:HN10" si="93">IF(HC9-HC8=0,"",HC9-HC8)</f>
        <v>218</v>
      </c>
      <c r="HD10" s="142">
        <f t="shared" si="93"/>
        <v>407</v>
      </c>
      <c r="HE10" s="142">
        <f t="shared" si="93"/>
        <v>289</v>
      </c>
      <c r="HF10" s="142">
        <f t="shared" si="93"/>
        <v>236</v>
      </c>
      <c r="HG10" s="142">
        <f t="shared" si="93"/>
        <v>265</v>
      </c>
      <c r="HH10" s="142">
        <f t="shared" si="93"/>
        <v>186</v>
      </c>
      <c r="HI10" s="142">
        <f t="shared" si="93"/>
        <v>290</v>
      </c>
      <c r="HJ10" s="142">
        <f t="shared" si="93"/>
        <v>56</v>
      </c>
      <c r="HK10" s="142">
        <f t="shared" si="93"/>
        <v>39</v>
      </c>
      <c r="HL10" s="142">
        <f t="shared" si="93"/>
        <v>276</v>
      </c>
      <c r="HM10" s="142">
        <f t="shared" si="93"/>
        <v>163</v>
      </c>
      <c r="HN10" s="143">
        <f t="shared" si="93"/>
        <v>26</v>
      </c>
      <c r="HO10" s="144">
        <f t="shared" ref="HO10:IX10" si="94">IF(HO9-HO8=0,"",HO9-HO8)</f>
        <v>63</v>
      </c>
      <c r="HP10" s="142">
        <f t="shared" si="94"/>
        <v>24</v>
      </c>
      <c r="HQ10" s="142">
        <f t="shared" si="94"/>
        <v>127</v>
      </c>
      <c r="HR10" s="142">
        <f t="shared" si="94"/>
        <v>3</v>
      </c>
      <c r="HS10" s="142" t="str">
        <f t="shared" si="94"/>
        <v/>
      </c>
      <c r="HT10" s="142">
        <f t="shared" si="94"/>
        <v>87</v>
      </c>
      <c r="HU10" s="142">
        <f t="shared" si="94"/>
        <v>50</v>
      </c>
      <c r="HV10" s="142">
        <f t="shared" si="94"/>
        <v>11</v>
      </c>
      <c r="HW10" s="142">
        <f t="shared" si="94"/>
        <v>19</v>
      </c>
      <c r="HX10" s="142">
        <f t="shared" si="94"/>
        <v>24</v>
      </c>
      <c r="HY10" s="142">
        <f t="shared" si="94"/>
        <v>5</v>
      </c>
      <c r="HZ10" s="143">
        <f t="shared" si="94"/>
        <v>3</v>
      </c>
      <c r="IA10" s="208">
        <f t="shared" si="94"/>
        <v>55</v>
      </c>
      <c r="IB10" s="209">
        <f t="shared" si="94"/>
        <v>25</v>
      </c>
      <c r="IC10" s="209">
        <f t="shared" si="94"/>
        <v>15</v>
      </c>
      <c r="ID10" s="209">
        <f t="shared" si="94"/>
        <v>6</v>
      </c>
      <c r="IE10" s="209">
        <f t="shared" si="94"/>
        <v>1</v>
      </c>
      <c r="IF10" s="209">
        <f t="shared" si="94"/>
        <v>57</v>
      </c>
      <c r="IG10" s="209">
        <f t="shared" si="94"/>
        <v>22</v>
      </c>
      <c r="IH10" s="209">
        <f t="shared" si="94"/>
        <v>8</v>
      </c>
      <c r="II10" s="209">
        <f t="shared" si="94"/>
        <v>185</v>
      </c>
      <c r="IJ10" s="209">
        <f t="shared" si="94"/>
        <v>72</v>
      </c>
      <c r="IK10" s="209">
        <f t="shared" si="94"/>
        <v>92</v>
      </c>
      <c r="IL10" s="92">
        <f t="shared" si="94"/>
        <v>35</v>
      </c>
      <c r="IM10" s="208" t="str">
        <f t="shared" si="94"/>
        <v/>
      </c>
      <c r="IN10" s="209" t="str">
        <f t="shared" si="94"/>
        <v/>
      </c>
      <c r="IO10" s="209" t="str">
        <f t="shared" si="94"/>
        <v/>
      </c>
      <c r="IP10" s="209" t="str">
        <f t="shared" si="94"/>
        <v/>
      </c>
      <c r="IQ10" s="209" t="str">
        <f t="shared" si="94"/>
        <v/>
      </c>
      <c r="IR10" s="209" t="str">
        <f t="shared" si="94"/>
        <v/>
      </c>
      <c r="IS10" s="209" t="str">
        <f t="shared" si="94"/>
        <v/>
      </c>
      <c r="IT10" s="209" t="str">
        <f t="shared" si="94"/>
        <v/>
      </c>
      <c r="IU10" s="209" t="str">
        <f t="shared" si="94"/>
        <v/>
      </c>
      <c r="IV10" s="209" t="str">
        <f t="shared" si="94"/>
        <v/>
      </c>
      <c r="IW10" s="209" t="str">
        <f t="shared" si="94"/>
        <v/>
      </c>
      <c r="IX10" s="92" t="str">
        <f t="shared" si="94"/>
        <v/>
      </c>
    </row>
    <row r="11" spans="1:259" x14ac:dyDescent="0.2">
      <c r="A11" s="221" t="s">
        <v>16</v>
      </c>
      <c r="B11" s="131">
        <f t="shared" si="46"/>
        <v>63</v>
      </c>
      <c r="C11" s="131">
        <f t="shared" si="47"/>
        <v>210</v>
      </c>
      <c r="D11" s="131">
        <f>SUM(G11:XFD11)</f>
        <v>27970</v>
      </c>
      <c r="E11" s="132">
        <f t="shared" si="48"/>
        <v>119.02127659574468</v>
      </c>
      <c r="F11" s="133">
        <f t="shared" si="82"/>
        <v>113</v>
      </c>
      <c r="G11" s="177"/>
      <c r="H11" s="178"/>
      <c r="I11" s="178"/>
      <c r="J11" s="178"/>
      <c r="K11" s="178"/>
      <c r="L11" s="93">
        <v>135</v>
      </c>
      <c r="M11" s="93">
        <v>156</v>
      </c>
      <c r="N11" s="93">
        <v>153</v>
      </c>
      <c r="O11" s="93">
        <v>124</v>
      </c>
      <c r="P11" s="93">
        <v>125</v>
      </c>
      <c r="Q11" s="93">
        <v>110</v>
      </c>
      <c r="R11" s="94">
        <v>124</v>
      </c>
      <c r="S11" s="95">
        <v>126</v>
      </c>
      <c r="T11" s="93">
        <v>148</v>
      </c>
      <c r="U11" s="93">
        <v>140</v>
      </c>
      <c r="V11" s="93">
        <v>162</v>
      </c>
      <c r="W11" s="93">
        <v>133</v>
      </c>
      <c r="X11" s="93">
        <v>138</v>
      </c>
      <c r="Y11" s="93">
        <v>139</v>
      </c>
      <c r="Z11" s="93">
        <v>148</v>
      </c>
      <c r="AA11" s="93">
        <v>134</v>
      </c>
      <c r="AB11" s="93">
        <v>139</v>
      </c>
      <c r="AC11" s="93">
        <v>134</v>
      </c>
      <c r="AD11" s="94">
        <v>167</v>
      </c>
      <c r="AE11" s="95">
        <v>162</v>
      </c>
      <c r="AF11" s="93">
        <v>149</v>
      </c>
      <c r="AG11" s="93">
        <v>155</v>
      </c>
      <c r="AH11" s="93">
        <v>169</v>
      </c>
      <c r="AI11" s="93">
        <v>117</v>
      </c>
      <c r="AJ11" s="93">
        <v>146</v>
      </c>
      <c r="AK11" s="93">
        <v>176</v>
      </c>
      <c r="AL11" s="93">
        <v>181</v>
      </c>
      <c r="AM11" s="93">
        <v>188</v>
      </c>
      <c r="AN11" s="93">
        <v>163</v>
      </c>
      <c r="AO11" s="93">
        <v>181</v>
      </c>
      <c r="AP11" s="94">
        <v>149</v>
      </c>
      <c r="AQ11" s="95">
        <v>154</v>
      </c>
      <c r="AR11" s="93">
        <v>180</v>
      </c>
      <c r="AS11" s="93">
        <v>185</v>
      </c>
      <c r="AT11" s="93">
        <v>187</v>
      </c>
      <c r="AU11" s="93">
        <v>177</v>
      </c>
      <c r="AV11" s="93">
        <v>192</v>
      </c>
      <c r="AW11" s="93">
        <v>210</v>
      </c>
      <c r="AX11" s="93">
        <v>206</v>
      </c>
      <c r="AY11" s="93">
        <v>187</v>
      </c>
      <c r="AZ11" s="93">
        <v>162</v>
      </c>
      <c r="BA11" s="93">
        <v>191</v>
      </c>
      <c r="BB11" s="94">
        <v>187</v>
      </c>
      <c r="BC11" s="95">
        <v>201</v>
      </c>
      <c r="BD11" s="93">
        <v>164</v>
      </c>
      <c r="BE11" s="93">
        <v>167</v>
      </c>
      <c r="BF11" s="93">
        <v>152</v>
      </c>
      <c r="BG11" s="93">
        <v>169</v>
      </c>
      <c r="BH11" s="93">
        <v>135</v>
      </c>
      <c r="BI11" s="93">
        <v>177</v>
      </c>
      <c r="BJ11" s="93">
        <v>161</v>
      </c>
      <c r="BK11" s="93">
        <v>144</v>
      </c>
      <c r="BL11" s="93">
        <v>128</v>
      </c>
      <c r="BM11" s="93">
        <v>172</v>
      </c>
      <c r="BN11" s="94">
        <v>125</v>
      </c>
      <c r="BO11" s="95">
        <v>113</v>
      </c>
      <c r="BP11" s="93">
        <v>112</v>
      </c>
      <c r="BQ11" s="93">
        <v>132</v>
      </c>
      <c r="BR11" s="93">
        <v>130</v>
      </c>
      <c r="BS11" s="93">
        <v>111</v>
      </c>
      <c r="BT11" s="93">
        <v>99</v>
      </c>
      <c r="BU11" s="93">
        <v>102</v>
      </c>
      <c r="BV11" s="93">
        <v>122</v>
      </c>
      <c r="BW11" s="93">
        <v>104</v>
      </c>
      <c r="BX11" s="93">
        <v>101</v>
      </c>
      <c r="BY11" s="93">
        <v>92</v>
      </c>
      <c r="BZ11" s="94">
        <v>108</v>
      </c>
      <c r="CA11" s="95">
        <v>100</v>
      </c>
      <c r="CB11" s="93">
        <v>102</v>
      </c>
      <c r="CC11" s="93">
        <v>89</v>
      </c>
      <c r="CD11" s="93">
        <v>111</v>
      </c>
      <c r="CE11" s="93">
        <v>93</v>
      </c>
      <c r="CF11" s="93">
        <v>111</v>
      </c>
      <c r="CG11" s="93">
        <v>121</v>
      </c>
      <c r="CH11" s="93">
        <v>105</v>
      </c>
      <c r="CI11" s="93">
        <v>112</v>
      </c>
      <c r="CJ11" s="93">
        <v>113</v>
      </c>
      <c r="CK11" s="93">
        <v>114</v>
      </c>
      <c r="CL11" s="94">
        <v>130</v>
      </c>
      <c r="CM11" s="95">
        <v>109</v>
      </c>
      <c r="CN11" s="93">
        <v>108</v>
      </c>
      <c r="CO11" s="93">
        <v>97</v>
      </c>
      <c r="CP11" s="93">
        <v>90</v>
      </c>
      <c r="CQ11" s="93">
        <v>89</v>
      </c>
      <c r="CR11" s="93">
        <v>96</v>
      </c>
      <c r="CS11" s="93">
        <v>117</v>
      </c>
      <c r="CT11" s="93">
        <v>121</v>
      </c>
      <c r="CU11" s="93">
        <v>132</v>
      </c>
      <c r="CV11" s="93">
        <v>127</v>
      </c>
      <c r="CW11" s="93">
        <v>137</v>
      </c>
      <c r="CX11" s="94">
        <v>121</v>
      </c>
      <c r="CY11" s="95">
        <v>103</v>
      </c>
      <c r="CZ11" s="93">
        <v>95</v>
      </c>
      <c r="DA11" s="93">
        <v>95</v>
      </c>
      <c r="DB11" s="93">
        <v>108</v>
      </c>
      <c r="DC11" s="93">
        <v>88</v>
      </c>
      <c r="DD11" s="93">
        <v>115</v>
      </c>
      <c r="DE11" s="93">
        <v>137</v>
      </c>
      <c r="DF11" s="93">
        <v>145</v>
      </c>
      <c r="DG11" s="93">
        <v>125</v>
      </c>
      <c r="DH11" s="93">
        <v>124</v>
      </c>
      <c r="DI11" s="93">
        <v>105</v>
      </c>
      <c r="DJ11" s="94">
        <v>119</v>
      </c>
      <c r="DK11" s="95">
        <v>124</v>
      </c>
      <c r="DL11" s="93">
        <v>119</v>
      </c>
      <c r="DM11" s="93">
        <v>113</v>
      </c>
      <c r="DN11" s="93">
        <v>114</v>
      </c>
      <c r="DO11" s="93">
        <v>125</v>
      </c>
      <c r="DP11" s="93">
        <v>165</v>
      </c>
      <c r="DQ11" s="93">
        <v>132</v>
      </c>
      <c r="DR11" s="93">
        <v>124</v>
      </c>
      <c r="DS11" s="93">
        <v>95</v>
      </c>
      <c r="DT11" s="93">
        <v>100</v>
      </c>
      <c r="DU11" s="93">
        <v>123</v>
      </c>
      <c r="DV11" s="94">
        <v>116</v>
      </c>
      <c r="DW11" s="95">
        <v>107</v>
      </c>
      <c r="DX11" s="93">
        <v>102</v>
      </c>
      <c r="DY11" s="93">
        <v>105</v>
      </c>
      <c r="DZ11" s="93">
        <v>113</v>
      </c>
      <c r="EA11" s="93">
        <v>91</v>
      </c>
      <c r="EB11" s="93">
        <v>124</v>
      </c>
      <c r="EC11" s="93">
        <v>122</v>
      </c>
      <c r="ED11" s="93">
        <v>113</v>
      </c>
      <c r="EE11" s="93">
        <v>112</v>
      </c>
      <c r="EF11" s="93">
        <v>93</v>
      </c>
      <c r="EG11" s="93">
        <v>97</v>
      </c>
      <c r="EH11" s="94">
        <v>108</v>
      </c>
      <c r="EI11" s="95">
        <v>86</v>
      </c>
      <c r="EJ11" s="93">
        <v>107</v>
      </c>
      <c r="EK11" s="93">
        <v>115</v>
      </c>
      <c r="EL11" s="93">
        <v>110</v>
      </c>
      <c r="EM11" s="93">
        <v>111</v>
      </c>
      <c r="EN11" s="93">
        <v>129</v>
      </c>
      <c r="EO11" s="93">
        <v>104</v>
      </c>
      <c r="EP11" s="93">
        <v>90</v>
      </c>
      <c r="EQ11" s="93">
        <v>93</v>
      </c>
      <c r="ER11" s="93">
        <v>103</v>
      </c>
      <c r="ES11" s="93">
        <v>96</v>
      </c>
      <c r="ET11" s="94">
        <v>93</v>
      </c>
      <c r="EU11" s="95">
        <v>110</v>
      </c>
      <c r="EV11" s="93">
        <v>111</v>
      </c>
      <c r="EW11" s="93">
        <v>131</v>
      </c>
      <c r="EX11" s="93">
        <v>138</v>
      </c>
      <c r="EY11" s="93">
        <v>149</v>
      </c>
      <c r="EZ11" s="93">
        <v>163</v>
      </c>
      <c r="FA11" s="93">
        <v>136</v>
      </c>
      <c r="FB11" s="93">
        <v>113</v>
      </c>
      <c r="FC11" s="93">
        <v>143</v>
      </c>
      <c r="FD11" s="93">
        <v>139</v>
      </c>
      <c r="FE11" s="93">
        <v>149</v>
      </c>
      <c r="FF11" s="94">
        <v>142</v>
      </c>
      <c r="FG11" s="95">
        <v>115</v>
      </c>
      <c r="FH11" s="93">
        <v>115</v>
      </c>
      <c r="FI11" s="93">
        <v>100</v>
      </c>
      <c r="FJ11" s="93">
        <v>89</v>
      </c>
      <c r="FK11" s="93">
        <v>97</v>
      </c>
      <c r="FL11" s="93">
        <v>98</v>
      </c>
      <c r="FM11" s="93">
        <v>102</v>
      </c>
      <c r="FN11" s="93">
        <v>95</v>
      </c>
      <c r="FO11" s="93">
        <v>97</v>
      </c>
      <c r="FP11" s="93">
        <v>93</v>
      </c>
      <c r="FQ11" s="93">
        <v>87</v>
      </c>
      <c r="FR11" s="94">
        <v>86</v>
      </c>
      <c r="FS11" s="95">
        <v>90</v>
      </c>
      <c r="FT11" s="93">
        <v>84</v>
      </c>
      <c r="FU11" s="93">
        <v>88</v>
      </c>
      <c r="FV11" s="93">
        <v>93</v>
      </c>
      <c r="FW11" s="93">
        <v>90</v>
      </c>
      <c r="FX11" s="93">
        <v>88</v>
      </c>
      <c r="FY11" s="93">
        <v>92</v>
      </c>
      <c r="FZ11" s="93">
        <v>87</v>
      </c>
      <c r="GA11" s="93">
        <v>91</v>
      </c>
      <c r="GB11" s="93">
        <v>102</v>
      </c>
      <c r="GC11" s="93">
        <v>111</v>
      </c>
      <c r="GD11" s="94">
        <v>115</v>
      </c>
      <c r="GE11" s="95">
        <v>139</v>
      </c>
      <c r="GF11" s="93">
        <v>124</v>
      </c>
      <c r="GG11" s="93">
        <v>118</v>
      </c>
      <c r="GH11" s="93">
        <v>95</v>
      </c>
      <c r="GI11" s="93">
        <v>110</v>
      </c>
      <c r="GJ11" s="93">
        <v>107</v>
      </c>
      <c r="GK11" s="93">
        <v>96</v>
      </c>
      <c r="GL11" s="93">
        <v>101</v>
      </c>
      <c r="GM11" s="93">
        <v>94</v>
      </c>
      <c r="GN11" s="93">
        <v>118</v>
      </c>
      <c r="GO11" s="93">
        <v>112</v>
      </c>
      <c r="GP11" s="94">
        <v>167</v>
      </c>
      <c r="GQ11" s="95">
        <v>125</v>
      </c>
      <c r="GR11" s="93">
        <v>100</v>
      </c>
      <c r="GS11" s="93">
        <v>108</v>
      </c>
      <c r="GT11" s="93">
        <v>104</v>
      </c>
      <c r="GU11" s="93">
        <v>119</v>
      </c>
      <c r="GV11" s="93">
        <v>111</v>
      </c>
      <c r="GW11" s="93">
        <v>96</v>
      </c>
      <c r="GX11" s="93">
        <v>106</v>
      </c>
      <c r="GY11" s="93">
        <v>123</v>
      </c>
      <c r="GZ11" s="93">
        <v>108</v>
      </c>
      <c r="HA11" s="93">
        <v>106</v>
      </c>
      <c r="HB11" s="94">
        <v>113</v>
      </c>
      <c r="HC11" s="95">
        <v>125</v>
      </c>
      <c r="HD11" s="93">
        <v>120</v>
      </c>
      <c r="HE11" s="93">
        <v>116</v>
      </c>
      <c r="HF11" s="93">
        <v>112</v>
      </c>
      <c r="HG11" s="93">
        <v>134</v>
      </c>
      <c r="HH11" s="93">
        <v>121</v>
      </c>
      <c r="HI11" s="93">
        <v>99</v>
      </c>
      <c r="HJ11" s="93">
        <v>90</v>
      </c>
      <c r="HK11" s="93">
        <v>74</v>
      </c>
      <c r="HL11" s="93">
        <v>80</v>
      </c>
      <c r="HM11" s="93">
        <v>95</v>
      </c>
      <c r="HN11" s="94">
        <v>91</v>
      </c>
      <c r="HO11" s="95">
        <v>81</v>
      </c>
      <c r="HP11" s="93">
        <v>88</v>
      </c>
      <c r="HQ11" s="93">
        <v>92</v>
      </c>
      <c r="HR11" s="93">
        <v>81</v>
      </c>
      <c r="HS11" s="93">
        <v>63</v>
      </c>
      <c r="HT11" s="93">
        <v>80</v>
      </c>
      <c r="HU11" s="93">
        <v>88</v>
      </c>
      <c r="HV11" s="93">
        <v>95</v>
      </c>
      <c r="HW11" s="93">
        <v>95</v>
      </c>
      <c r="HX11" s="93">
        <v>83</v>
      </c>
      <c r="HY11" s="93">
        <v>76</v>
      </c>
      <c r="HZ11" s="94">
        <v>82</v>
      </c>
      <c r="IA11" s="56">
        <v>89</v>
      </c>
      <c r="IB11" s="54">
        <v>93</v>
      </c>
      <c r="IC11" s="54">
        <v>87</v>
      </c>
      <c r="ID11" s="54">
        <v>84</v>
      </c>
      <c r="IE11" s="54">
        <v>85</v>
      </c>
      <c r="IF11" s="54">
        <v>92</v>
      </c>
      <c r="IG11" s="54">
        <v>79</v>
      </c>
      <c r="IH11" s="54">
        <v>93</v>
      </c>
      <c r="II11" s="54">
        <v>113</v>
      </c>
      <c r="IJ11" s="54">
        <v>100</v>
      </c>
      <c r="IK11" s="54">
        <v>88</v>
      </c>
      <c r="IL11" s="55">
        <v>89</v>
      </c>
      <c r="IM11" s="56"/>
      <c r="IN11" s="54"/>
      <c r="IO11" s="54"/>
      <c r="IP11" s="54"/>
      <c r="IQ11" s="54"/>
      <c r="IR11" s="54"/>
      <c r="IS11" s="54"/>
      <c r="IT11" s="54"/>
      <c r="IU11" s="54"/>
      <c r="IV11" s="54"/>
      <c r="IW11" s="54"/>
      <c r="IX11" s="55"/>
    </row>
    <row r="12" spans="1:259" x14ac:dyDescent="0.2">
      <c r="A12" s="231" t="s">
        <v>41</v>
      </c>
      <c r="B12" s="123">
        <f t="shared" si="46"/>
        <v>9</v>
      </c>
      <c r="C12" s="123">
        <f t="shared" si="47"/>
        <v>303</v>
      </c>
      <c r="D12" s="181"/>
      <c r="E12" s="124">
        <f t="shared" si="48"/>
        <v>74.466666666666669</v>
      </c>
      <c r="F12" s="125">
        <f t="shared" si="82"/>
        <v>50</v>
      </c>
      <c r="G12" s="169"/>
      <c r="H12" s="170"/>
      <c r="I12" s="170"/>
      <c r="J12" s="170"/>
      <c r="K12" s="170"/>
      <c r="L12" s="54"/>
      <c r="M12" s="54"/>
      <c r="N12" s="54"/>
      <c r="O12" s="54"/>
      <c r="P12" s="54"/>
      <c r="Q12" s="54">
        <v>120</v>
      </c>
      <c r="R12" s="55">
        <v>117</v>
      </c>
      <c r="S12" s="56">
        <v>107</v>
      </c>
      <c r="T12" s="54"/>
      <c r="U12" s="54"/>
      <c r="V12" s="54"/>
      <c r="W12" s="54"/>
      <c r="X12" s="54"/>
      <c r="Y12" s="54">
        <v>223</v>
      </c>
      <c r="Z12" s="54">
        <v>241</v>
      </c>
      <c r="AA12" s="54">
        <v>220</v>
      </c>
      <c r="AB12" s="54">
        <v>213</v>
      </c>
      <c r="AC12" s="54">
        <v>263</v>
      </c>
      <c r="AD12" s="55">
        <v>263</v>
      </c>
      <c r="AE12" s="56">
        <v>298</v>
      </c>
      <c r="AF12" s="54">
        <v>222</v>
      </c>
      <c r="AG12" s="54">
        <v>247</v>
      </c>
      <c r="AH12" s="54">
        <v>225</v>
      </c>
      <c r="AI12" s="54">
        <v>185</v>
      </c>
      <c r="AJ12" s="54">
        <v>221</v>
      </c>
      <c r="AK12" s="54">
        <v>253</v>
      </c>
      <c r="AL12" s="54">
        <v>224</v>
      </c>
      <c r="AM12" s="54">
        <v>189</v>
      </c>
      <c r="AN12" s="54">
        <v>192</v>
      </c>
      <c r="AO12" s="54">
        <v>203</v>
      </c>
      <c r="AP12" s="55">
        <v>204</v>
      </c>
      <c r="AQ12" s="56">
        <v>180</v>
      </c>
      <c r="AR12" s="54">
        <v>195</v>
      </c>
      <c r="AS12" s="54">
        <v>201</v>
      </c>
      <c r="AT12" s="54">
        <v>193</v>
      </c>
      <c r="AU12" s="54">
        <v>173</v>
      </c>
      <c r="AV12" s="54">
        <v>184</v>
      </c>
      <c r="AW12" s="54">
        <v>164</v>
      </c>
      <c r="AX12" s="54">
        <v>171</v>
      </c>
      <c r="AY12" s="54">
        <v>186</v>
      </c>
      <c r="AZ12" s="54">
        <v>303</v>
      </c>
      <c r="BA12" s="54">
        <v>252</v>
      </c>
      <c r="BB12" s="55">
        <v>233</v>
      </c>
      <c r="BC12" s="56">
        <v>173</v>
      </c>
      <c r="BD12" s="54">
        <v>155</v>
      </c>
      <c r="BE12" s="54">
        <v>157</v>
      </c>
      <c r="BF12" s="54">
        <v>187</v>
      </c>
      <c r="BG12" s="54">
        <v>172</v>
      </c>
      <c r="BH12" s="54">
        <v>153</v>
      </c>
      <c r="BI12" s="54">
        <v>185</v>
      </c>
      <c r="BJ12" s="54">
        <v>154</v>
      </c>
      <c r="BK12" s="54">
        <v>126</v>
      </c>
      <c r="BL12" s="54">
        <v>130</v>
      </c>
      <c r="BM12" s="54">
        <v>117</v>
      </c>
      <c r="BN12" s="55">
        <v>114</v>
      </c>
      <c r="BO12" s="56">
        <v>91</v>
      </c>
      <c r="BP12" s="54">
        <v>93</v>
      </c>
      <c r="BQ12" s="54">
        <v>91</v>
      </c>
      <c r="BR12" s="54">
        <v>80</v>
      </c>
      <c r="BS12" s="54">
        <v>87</v>
      </c>
      <c r="BT12" s="54">
        <v>78</v>
      </c>
      <c r="BU12" s="54">
        <v>68</v>
      </c>
      <c r="BV12" s="54">
        <v>65</v>
      </c>
      <c r="BW12" s="54">
        <v>36</v>
      </c>
      <c r="BX12" s="54">
        <v>54</v>
      </c>
      <c r="BY12" s="54">
        <v>74</v>
      </c>
      <c r="BZ12" s="55">
        <v>69</v>
      </c>
      <c r="CA12" s="56">
        <v>62</v>
      </c>
      <c r="CB12" s="54">
        <v>55</v>
      </c>
      <c r="CC12" s="54">
        <v>55</v>
      </c>
      <c r="CD12" s="54">
        <v>83</v>
      </c>
      <c r="CE12" s="54">
        <v>47</v>
      </c>
      <c r="CF12" s="54">
        <v>73</v>
      </c>
      <c r="CG12" s="54">
        <v>76</v>
      </c>
      <c r="CH12" s="54">
        <v>79</v>
      </c>
      <c r="CI12" s="54">
        <v>65</v>
      </c>
      <c r="CJ12" s="54">
        <v>60</v>
      </c>
      <c r="CK12" s="54">
        <v>72</v>
      </c>
      <c r="CL12" s="55">
        <v>66</v>
      </c>
      <c r="CM12" s="56">
        <v>61</v>
      </c>
      <c r="CN12" s="54">
        <v>61</v>
      </c>
      <c r="CO12" s="54">
        <v>46</v>
      </c>
      <c r="CP12" s="54">
        <v>56</v>
      </c>
      <c r="CQ12" s="54">
        <v>59</v>
      </c>
      <c r="CR12" s="54">
        <v>47</v>
      </c>
      <c r="CS12" s="54">
        <v>57</v>
      </c>
      <c r="CT12" s="54">
        <v>60</v>
      </c>
      <c r="CU12" s="54">
        <v>80</v>
      </c>
      <c r="CV12" s="54">
        <v>64</v>
      </c>
      <c r="CW12" s="54">
        <v>71</v>
      </c>
      <c r="CX12" s="55">
        <v>55</v>
      </c>
      <c r="CY12" s="56">
        <v>35</v>
      </c>
      <c r="CZ12" s="54">
        <v>39</v>
      </c>
      <c r="DA12" s="54">
        <v>43</v>
      </c>
      <c r="DB12" s="54">
        <v>39</v>
      </c>
      <c r="DC12" s="54">
        <v>40</v>
      </c>
      <c r="DD12" s="54">
        <v>53</v>
      </c>
      <c r="DE12" s="54">
        <v>58</v>
      </c>
      <c r="DF12" s="54">
        <v>79</v>
      </c>
      <c r="DG12" s="54">
        <v>55</v>
      </c>
      <c r="DH12" s="54">
        <v>56</v>
      </c>
      <c r="DI12" s="54">
        <v>51</v>
      </c>
      <c r="DJ12" s="55">
        <v>60</v>
      </c>
      <c r="DK12" s="56">
        <v>46</v>
      </c>
      <c r="DL12" s="54">
        <v>47</v>
      </c>
      <c r="DM12" s="54">
        <v>48</v>
      </c>
      <c r="DN12" s="54">
        <v>60</v>
      </c>
      <c r="DO12" s="54">
        <v>65</v>
      </c>
      <c r="DP12" s="54">
        <v>78</v>
      </c>
      <c r="DQ12" s="54">
        <v>56</v>
      </c>
      <c r="DR12" s="54">
        <v>56</v>
      </c>
      <c r="DS12" s="54">
        <v>56</v>
      </c>
      <c r="DT12" s="54">
        <v>64</v>
      </c>
      <c r="DU12" s="54">
        <v>57</v>
      </c>
      <c r="DV12" s="55">
        <v>47</v>
      </c>
      <c r="DW12" s="53">
        <v>52</v>
      </c>
      <c r="DX12" s="53">
        <v>41</v>
      </c>
      <c r="DY12" s="53">
        <v>40</v>
      </c>
      <c r="DZ12" s="53">
        <v>43</v>
      </c>
      <c r="EA12" s="53">
        <v>45</v>
      </c>
      <c r="EB12" s="53">
        <v>47</v>
      </c>
      <c r="EC12" s="53">
        <v>47</v>
      </c>
      <c r="ED12" s="53">
        <v>40</v>
      </c>
      <c r="EE12" s="53">
        <v>44</v>
      </c>
      <c r="EF12" s="53">
        <v>49</v>
      </c>
      <c r="EG12" s="53">
        <v>43</v>
      </c>
      <c r="EH12" s="55">
        <v>43</v>
      </c>
      <c r="EI12" s="53">
        <v>35</v>
      </c>
      <c r="EJ12" s="53">
        <v>52</v>
      </c>
      <c r="EK12" s="53">
        <v>46</v>
      </c>
      <c r="EL12" s="53">
        <v>52</v>
      </c>
      <c r="EM12" s="53">
        <v>41</v>
      </c>
      <c r="EN12" s="53">
        <v>58</v>
      </c>
      <c r="EO12" s="53">
        <v>56</v>
      </c>
      <c r="EP12" s="53">
        <v>35</v>
      </c>
      <c r="EQ12" s="53">
        <v>32</v>
      </c>
      <c r="ER12" s="53">
        <v>56</v>
      </c>
      <c r="ES12" s="53">
        <v>53</v>
      </c>
      <c r="ET12" s="55">
        <v>58</v>
      </c>
      <c r="EU12" s="53">
        <v>65</v>
      </c>
      <c r="EV12" s="53">
        <v>62</v>
      </c>
      <c r="EW12" s="53">
        <v>68</v>
      </c>
      <c r="EX12" s="53">
        <v>72</v>
      </c>
      <c r="EY12" s="53">
        <v>60</v>
      </c>
      <c r="EZ12" s="53">
        <v>63</v>
      </c>
      <c r="FA12" s="53">
        <v>47</v>
      </c>
      <c r="FB12" s="53">
        <v>60</v>
      </c>
      <c r="FC12" s="53">
        <v>60</v>
      </c>
      <c r="FD12" s="53">
        <v>63</v>
      </c>
      <c r="FE12" s="53">
        <v>74</v>
      </c>
      <c r="FF12" s="55">
        <v>67</v>
      </c>
      <c r="FG12" s="53">
        <v>50</v>
      </c>
      <c r="FH12" s="53">
        <v>46</v>
      </c>
      <c r="FI12" s="53">
        <v>57</v>
      </c>
      <c r="FJ12" s="53">
        <v>42</v>
      </c>
      <c r="FK12" s="53">
        <v>40</v>
      </c>
      <c r="FL12" s="53">
        <v>47</v>
      </c>
      <c r="FM12" s="53">
        <v>36</v>
      </c>
      <c r="FN12" s="53">
        <v>47</v>
      </c>
      <c r="FO12" s="53">
        <v>44</v>
      </c>
      <c r="FP12" s="53">
        <v>49</v>
      </c>
      <c r="FQ12" s="53">
        <v>48</v>
      </c>
      <c r="FR12" s="55">
        <v>50</v>
      </c>
      <c r="FS12" s="53">
        <v>35</v>
      </c>
      <c r="FT12" s="53">
        <v>45</v>
      </c>
      <c r="FU12" s="53">
        <v>41</v>
      </c>
      <c r="FV12" s="53">
        <v>42</v>
      </c>
      <c r="FW12" s="53">
        <v>34</v>
      </c>
      <c r="FX12" s="53">
        <v>47</v>
      </c>
      <c r="FY12" s="53">
        <v>34</v>
      </c>
      <c r="FZ12" s="53">
        <v>36</v>
      </c>
      <c r="GA12" s="53">
        <v>31</v>
      </c>
      <c r="GB12" s="53">
        <v>39</v>
      </c>
      <c r="GC12" s="53">
        <v>43</v>
      </c>
      <c r="GD12" s="55">
        <v>40</v>
      </c>
      <c r="GE12" s="53">
        <v>36</v>
      </c>
      <c r="GF12" s="53">
        <v>36</v>
      </c>
      <c r="GG12" s="53">
        <v>42</v>
      </c>
      <c r="GH12" s="53">
        <v>38</v>
      </c>
      <c r="GI12" s="53">
        <v>31</v>
      </c>
      <c r="GJ12" s="53">
        <v>30</v>
      </c>
      <c r="GK12" s="53">
        <v>23</v>
      </c>
      <c r="GL12" s="53">
        <v>22</v>
      </c>
      <c r="GM12" s="53">
        <v>34</v>
      </c>
      <c r="GN12" s="53">
        <v>39</v>
      </c>
      <c r="GO12" s="53">
        <v>28</v>
      </c>
      <c r="GP12" s="55">
        <v>40</v>
      </c>
      <c r="GQ12" s="53">
        <v>44</v>
      </c>
      <c r="GR12" s="53">
        <v>33</v>
      </c>
      <c r="GS12" s="53">
        <v>33</v>
      </c>
      <c r="GT12" s="53">
        <v>28</v>
      </c>
      <c r="GU12" s="53">
        <v>21</v>
      </c>
      <c r="GV12" s="53">
        <v>29</v>
      </c>
      <c r="GW12" s="53">
        <v>28</v>
      </c>
      <c r="GX12" s="53">
        <v>28</v>
      </c>
      <c r="GY12" s="53">
        <v>29</v>
      </c>
      <c r="GZ12" s="53">
        <v>27</v>
      </c>
      <c r="HA12" s="53">
        <v>30</v>
      </c>
      <c r="HB12" s="55">
        <v>27</v>
      </c>
      <c r="HC12" s="53">
        <v>27</v>
      </c>
      <c r="HD12" s="53">
        <v>30</v>
      </c>
      <c r="HE12" s="53">
        <v>27</v>
      </c>
      <c r="HF12" s="53">
        <v>28</v>
      </c>
      <c r="HG12" s="53">
        <v>26</v>
      </c>
      <c r="HH12" s="53">
        <v>24</v>
      </c>
      <c r="HI12" s="53">
        <v>30</v>
      </c>
      <c r="HJ12" s="53">
        <v>21</v>
      </c>
      <c r="HK12" s="53">
        <v>22</v>
      </c>
      <c r="HL12" s="53">
        <v>28</v>
      </c>
      <c r="HM12" s="53">
        <v>26</v>
      </c>
      <c r="HN12" s="55">
        <v>18</v>
      </c>
      <c r="HO12" s="53">
        <v>23</v>
      </c>
      <c r="HP12" s="53">
        <v>22</v>
      </c>
      <c r="HQ12" s="53">
        <v>20</v>
      </c>
      <c r="HR12" s="53">
        <v>13</v>
      </c>
      <c r="HS12" s="53">
        <v>9</v>
      </c>
      <c r="HT12" s="53">
        <v>22</v>
      </c>
      <c r="HU12" s="53">
        <v>21</v>
      </c>
      <c r="HV12" s="53">
        <v>14</v>
      </c>
      <c r="HW12" s="53">
        <v>17</v>
      </c>
      <c r="HX12" s="53">
        <v>15</v>
      </c>
      <c r="HY12" s="53">
        <v>13</v>
      </c>
      <c r="HZ12" s="55">
        <v>14</v>
      </c>
      <c r="IA12" s="59">
        <v>17</v>
      </c>
      <c r="IB12" s="57">
        <v>16</v>
      </c>
      <c r="IC12" s="57">
        <v>18</v>
      </c>
      <c r="ID12" s="57">
        <v>13</v>
      </c>
      <c r="IE12" s="57">
        <v>12</v>
      </c>
      <c r="IF12" s="57">
        <v>21</v>
      </c>
      <c r="IG12" s="57">
        <v>15</v>
      </c>
      <c r="IH12" s="57">
        <v>19</v>
      </c>
      <c r="II12" s="57">
        <v>29</v>
      </c>
      <c r="IJ12" s="57">
        <v>25</v>
      </c>
      <c r="IK12" s="57">
        <v>21</v>
      </c>
      <c r="IL12" s="58">
        <v>19</v>
      </c>
      <c r="IM12" s="59"/>
      <c r="IN12" s="57"/>
      <c r="IO12" s="57"/>
      <c r="IP12" s="57"/>
      <c r="IQ12" s="57"/>
      <c r="IR12" s="57"/>
      <c r="IS12" s="57"/>
      <c r="IT12" s="57"/>
      <c r="IU12" s="57"/>
      <c r="IV12" s="57"/>
      <c r="IW12" s="57"/>
      <c r="IX12" s="58"/>
    </row>
    <row r="13" spans="1:259" x14ac:dyDescent="0.2">
      <c r="A13" s="233" t="s">
        <v>43</v>
      </c>
      <c r="B13" s="123">
        <f t="shared" si="46"/>
        <v>9</v>
      </c>
      <c r="C13" s="123">
        <f t="shared" si="47"/>
        <v>14</v>
      </c>
      <c r="D13" s="182"/>
      <c r="E13" s="124">
        <f t="shared" si="48"/>
        <v>10.14468085106383</v>
      </c>
      <c r="F13" s="125">
        <f t="shared" si="82"/>
        <v>10</v>
      </c>
      <c r="G13" s="169"/>
      <c r="H13" s="170"/>
      <c r="I13" s="170"/>
      <c r="J13" s="170"/>
      <c r="K13" s="170"/>
      <c r="L13" s="54">
        <v>10</v>
      </c>
      <c r="M13" s="53">
        <v>10</v>
      </c>
      <c r="N13" s="53">
        <v>10</v>
      </c>
      <c r="O13" s="53">
        <v>10</v>
      </c>
      <c r="P13" s="53">
        <v>10</v>
      </c>
      <c r="Q13" s="53">
        <v>10</v>
      </c>
      <c r="R13" s="53">
        <v>10</v>
      </c>
      <c r="S13" s="56">
        <v>10</v>
      </c>
      <c r="T13" s="53">
        <v>10</v>
      </c>
      <c r="U13" s="53">
        <v>10</v>
      </c>
      <c r="V13" s="53">
        <v>10</v>
      </c>
      <c r="W13" s="53">
        <v>10</v>
      </c>
      <c r="X13" s="53">
        <v>10</v>
      </c>
      <c r="Y13" s="53">
        <v>10</v>
      </c>
      <c r="Z13" s="53">
        <v>10</v>
      </c>
      <c r="AA13" s="53">
        <v>10</v>
      </c>
      <c r="AB13" s="53">
        <v>10</v>
      </c>
      <c r="AC13" s="53">
        <v>10</v>
      </c>
      <c r="AD13" s="53">
        <v>10</v>
      </c>
      <c r="AE13" s="56">
        <v>10</v>
      </c>
      <c r="AF13" s="53">
        <v>10</v>
      </c>
      <c r="AG13" s="53">
        <v>10</v>
      </c>
      <c r="AH13" s="53">
        <v>10</v>
      </c>
      <c r="AI13" s="53">
        <v>10</v>
      </c>
      <c r="AJ13" s="53">
        <v>10</v>
      </c>
      <c r="AK13" s="53">
        <v>10</v>
      </c>
      <c r="AL13" s="53">
        <v>10</v>
      </c>
      <c r="AM13" s="53">
        <v>11</v>
      </c>
      <c r="AN13" s="53">
        <v>10</v>
      </c>
      <c r="AO13" s="53">
        <v>10</v>
      </c>
      <c r="AP13" s="53">
        <v>10</v>
      </c>
      <c r="AQ13" s="56">
        <v>10</v>
      </c>
      <c r="AR13" s="53">
        <v>10</v>
      </c>
      <c r="AS13" s="53">
        <v>10</v>
      </c>
      <c r="AT13" s="53">
        <v>10</v>
      </c>
      <c r="AU13" s="53">
        <v>10</v>
      </c>
      <c r="AV13" s="53">
        <v>12</v>
      </c>
      <c r="AW13" s="53">
        <v>10</v>
      </c>
      <c r="AX13" s="53">
        <v>10</v>
      </c>
      <c r="AY13" s="53">
        <v>10</v>
      </c>
      <c r="AZ13" s="53">
        <v>10</v>
      </c>
      <c r="BA13" s="53">
        <v>10</v>
      </c>
      <c r="BB13" s="53">
        <v>10</v>
      </c>
      <c r="BC13" s="56">
        <v>10</v>
      </c>
      <c r="BD13" s="53">
        <v>10</v>
      </c>
      <c r="BE13" s="53">
        <v>11</v>
      </c>
      <c r="BF13" s="53">
        <v>10</v>
      </c>
      <c r="BG13" s="53">
        <v>10</v>
      </c>
      <c r="BH13" s="53">
        <v>10</v>
      </c>
      <c r="BI13" s="53">
        <v>10</v>
      </c>
      <c r="BJ13" s="53">
        <v>11</v>
      </c>
      <c r="BK13" s="53">
        <v>10</v>
      </c>
      <c r="BL13" s="53">
        <v>10</v>
      </c>
      <c r="BM13" s="53">
        <v>11</v>
      </c>
      <c r="BN13" s="53">
        <v>12</v>
      </c>
      <c r="BO13" s="56">
        <v>10</v>
      </c>
      <c r="BP13" s="53">
        <v>10</v>
      </c>
      <c r="BQ13" s="53">
        <v>11</v>
      </c>
      <c r="BR13" s="53">
        <v>11</v>
      </c>
      <c r="BS13" s="53">
        <v>10</v>
      </c>
      <c r="BT13" s="53">
        <v>10</v>
      </c>
      <c r="BU13" s="53">
        <v>10</v>
      </c>
      <c r="BV13" s="53">
        <v>10</v>
      </c>
      <c r="BW13" s="53">
        <v>10</v>
      </c>
      <c r="BX13" s="53">
        <v>10</v>
      </c>
      <c r="BY13" s="53">
        <v>10</v>
      </c>
      <c r="BZ13" s="53">
        <v>10</v>
      </c>
      <c r="CA13" s="56">
        <v>10</v>
      </c>
      <c r="CB13" s="53">
        <v>10</v>
      </c>
      <c r="CC13" s="53">
        <v>10</v>
      </c>
      <c r="CD13" s="53">
        <v>10</v>
      </c>
      <c r="CE13" s="53">
        <v>10</v>
      </c>
      <c r="CF13" s="53">
        <v>10</v>
      </c>
      <c r="CG13" s="53">
        <v>10</v>
      </c>
      <c r="CH13" s="53">
        <v>10</v>
      </c>
      <c r="CI13" s="53">
        <v>10</v>
      </c>
      <c r="CJ13" s="53">
        <v>10</v>
      </c>
      <c r="CK13" s="53">
        <v>10</v>
      </c>
      <c r="CL13" s="53">
        <v>10</v>
      </c>
      <c r="CM13" s="56">
        <v>10</v>
      </c>
      <c r="CN13" s="53">
        <v>10</v>
      </c>
      <c r="CO13" s="53">
        <v>10</v>
      </c>
      <c r="CP13" s="53">
        <v>10</v>
      </c>
      <c r="CQ13" s="53">
        <v>11</v>
      </c>
      <c r="CR13" s="53">
        <v>10</v>
      </c>
      <c r="CS13" s="53">
        <v>10</v>
      </c>
      <c r="CT13" s="53">
        <v>10</v>
      </c>
      <c r="CU13" s="53">
        <v>10</v>
      </c>
      <c r="CV13" s="53">
        <v>10</v>
      </c>
      <c r="CW13" s="53">
        <v>10</v>
      </c>
      <c r="CX13" s="53">
        <v>12</v>
      </c>
      <c r="CY13" s="56">
        <v>11</v>
      </c>
      <c r="CZ13" s="53">
        <v>10</v>
      </c>
      <c r="DA13" s="53">
        <v>10</v>
      </c>
      <c r="DB13" s="53">
        <v>11</v>
      </c>
      <c r="DC13" s="53">
        <v>11</v>
      </c>
      <c r="DD13" s="53">
        <v>10</v>
      </c>
      <c r="DE13" s="53">
        <v>10</v>
      </c>
      <c r="DF13" s="53">
        <v>10</v>
      </c>
      <c r="DG13" s="53">
        <v>10</v>
      </c>
      <c r="DH13" s="53">
        <v>10</v>
      </c>
      <c r="DI13" s="53">
        <v>10</v>
      </c>
      <c r="DJ13" s="53">
        <v>11</v>
      </c>
      <c r="DK13" s="56">
        <v>10</v>
      </c>
      <c r="DL13" s="53">
        <v>10</v>
      </c>
      <c r="DM13" s="53">
        <v>10</v>
      </c>
      <c r="DN13" s="53">
        <v>10</v>
      </c>
      <c r="DO13" s="53">
        <v>10</v>
      </c>
      <c r="DP13" s="53">
        <v>10</v>
      </c>
      <c r="DQ13" s="53">
        <v>14</v>
      </c>
      <c r="DR13" s="53">
        <v>10</v>
      </c>
      <c r="DS13" s="53">
        <v>10</v>
      </c>
      <c r="DT13" s="53">
        <v>10</v>
      </c>
      <c r="DU13" s="53">
        <v>10</v>
      </c>
      <c r="DV13" s="55">
        <v>10</v>
      </c>
      <c r="DW13" s="53">
        <v>10</v>
      </c>
      <c r="DX13" s="53">
        <v>10</v>
      </c>
      <c r="DY13" s="53">
        <v>10</v>
      </c>
      <c r="DZ13" s="53">
        <v>10</v>
      </c>
      <c r="EA13" s="53">
        <v>10</v>
      </c>
      <c r="EB13" s="53">
        <v>10</v>
      </c>
      <c r="EC13" s="53">
        <v>10</v>
      </c>
      <c r="ED13" s="53">
        <v>10</v>
      </c>
      <c r="EE13" s="53">
        <v>10</v>
      </c>
      <c r="EF13" s="53">
        <v>10</v>
      </c>
      <c r="EG13" s="53">
        <v>10</v>
      </c>
      <c r="EH13" s="55">
        <v>10</v>
      </c>
      <c r="EI13" s="53">
        <v>10</v>
      </c>
      <c r="EJ13" s="53">
        <v>10</v>
      </c>
      <c r="EK13" s="53">
        <v>10</v>
      </c>
      <c r="EL13" s="53">
        <v>10</v>
      </c>
      <c r="EM13" s="53">
        <v>10</v>
      </c>
      <c r="EN13" s="53">
        <v>10</v>
      </c>
      <c r="EO13" s="53">
        <v>11</v>
      </c>
      <c r="EP13" s="53">
        <v>10</v>
      </c>
      <c r="EQ13" s="53">
        <v>10</v>
      </c>
      <c r="ER13" s="53">
        <v>11</v>
      </c>
      <c r="ES13" s="53">
        <v>10</v>
      </c>
      <c r="ET13" s="55">
        <v>10</v>
      </c>
      <c r="EU13" s="53">
        <v>10</v>
      </c>
      <c r="EV13" s="53">
        <v>10</v>
      </c>
      <c r="EW13" s="53">
        <v>10</v>
      </c>
      <c r="EX13" s="53">
        <v>10</v>
      </c>
      <c r="EY13" s="53">
        <v>10</v>
      </c>
      <c r="EZ13" s="53">
        <v>10</v>
      </c>
      <c r="FA13" s="53">
        <v>10</v>
      </c>
      <c r="FB13" s="53">
        <v>10</v>
      </c>
      <c r="FC13" s="53">
        <v>10</v>
      </c>
      <c r="FD13" s="53">
        <v>10</v>
      </c>
      <c r="FE13" s="53">
        <v>10</v>
      </c>
      <c r="FF13" s="55">
        <v>10</v>
      </c>
      <c r="FG13" s="53">
        <v>10</v>
      </c>
      <c r="FH13" s="53">
        <v>10</v>
      </c>
      <c r="FI13" s="53">
        <v>10</v>
      </c>
      <c r="FJ13" s="53">
        <v>10</v>
      </c>
      <c r="FK13" s="53">
        <v>10</v>
      </c>
      <c r="FL13" s="53">
        <v>10</v>
      </c>
      <c r="FM13" s="53">
        <v>10</v>
      </c>
      <c r="FN13" s="53">
        <v>10</v>
      </c>
      <c r="FO13" s="53">
        <v>10</v>
      </c>
      <c r="FP13" s="53">
        <v>10</v>
      </c>
      <c r="FQ13" s="53">
        <v>10</v>
      </c>
      <c r="FR13" s="55">
        <v>10</v>
      </c>
      <c r="FS13" s="53">
        <v>10</v>
      </c>
      <c r="FT13" s="53">
        <v>10</v>
      </c>
      <c r="FU13" s="53">
        <v>10</v>
      </c>
      <c r="FV13" s="53">
        <v>10</v>
      </c>
      <c r="FW13" s="53">
        <v>10</v>
      </c>
      <c r="FX13" s="53">
        <v>10</v>
      </c>
      <c r="FY13" s="53">
        <v>10</v>
      </c>
      <c r="FZ13" s="53">
        <v>10</v>
      </c>
      <c r="GA13" s="53">
        <v>10</v>
      </c>
      <c r="GB13" s="53">
        <v>10</v>
      </c>
      <c r="GC13" s="53">
        <v>10</v>
      </c>
      <c r="GD13" s="55">
        <v>10</v>
      </c>
      <c r="GE13" s="53">
        <v>10</v>
      </c>
      <c r="GF13" s="53">
        <v>11</v>
      </c>
      <c r="GG13" s="53">
        <v>10</v>
      </c>
      <c r="GH13" s="53">
        <v>10</v>
      </c>
      <c r="GI13" s="53">
        <v>10</v>
      </c>
      <c r="GJ13" s="53">
        <v>10</v>
      </c>
      <c r="GK13" s="53">
        <v>10</v>
      </c>
      <c r="GL13" s="53">
        <v>11</v>
      </c>
      <c r="GM13" s="53">
        <v>10</v>
      </c>
      <c r="GN13" s="53">
        <v>10</v>
      </c>
      <c r="GO13" s="53">
        <v>10</v>
      </c>
      <c r="GP13" s="55">
        <v>10</v>
      </c>
      <c r="GQ13" s="53">
        <v>10</v>
      </c>
      <c r="GR13" s="53">
        <v>10</v>
      </c>
      <c r="GS13" s="53">
        <v>10</v>
      </c>
      <c r="GT13" s="53">
        <v>10</v>
      </c>
      <c r="GU13" s="53">
        <v>10</v>
      </c>
      <c r="GV13" s="53">
        <v>10</v>
      </c>
      <c r="GW13" s="53">
        <v>10</v>
      </c>
      <c r="GX13" s="53">
        <v>10</v>
      </c>
      <c r="GY13" s="53">
        <v>11</v>
      </c>
      <c r="GZ13" s="53">
        <v>10</v>
      </c>
      <c r="HA13" s="53">
        <v>10</v>
      </c>
      <c r="HB13" s="55">
        <v>10</v>
      </c>
      <c r="HC13" s="53">
        <v>10</v>
      </c>
      <c r="HD13" s="53">
        <v>10</v>
      </c>
      <c r="HE13" s="53">
        <v>10</v>
      </c>
      <c r="HF13" s="53">
        <v>10</v>
      </c>
      <c r="HG13" s="53">
        <v>10</v>
      </c>
      <c r="HH13" s="53">
        <v>10</v>
      </c>
      <c r="HI13" s="53">
        <v>10</v>
      </c>
      <c r="HJ13" s="53">
        <v>10</v>
      </c>
      <c r="HK13" s="53">
        <v>10</v>
      </c>
      <c r="HL13" s="53">
        <v>10</v>
      </c>
      <c r="HM13" s="53">
        <v>10</v>
      </c>
      <c r="HN13" s="55">
        <v>10</v>
      </c>
      <c r="HO13" s="53">
        <v>10</v>
      </c>
      <c r="HP13" s="53">
        <v>12</v>
      </c>
      <c r="HQ13" s="53">
        <v>10</v>
      </c>
      <c r="HR13" s="53">
        <v>11</v>
      </c>
      <c r="HS13" s="53">
        <v>9</v>
      </c>
      <c r="HT13" s="53">
        <v>10</v>
      </c>
      <c r="HU13" s="53">
        <v>10</v>
      </c>
      <c r="HV13" s="53">
        <v>11</v>
      </c>
      <c r="HW13" s="53">
        <v>10</v>
      </c>
      <c r="HX13" s="53">
        <v>10</v>
      </c>
      <c r="HY13" s="53">
        <v>10</v>
      </c>
      <c r="HZ13" s="55">
        <v>11</v>
      </c>
      <c r="IA13" s="208">
        <v>10</v>
      </c>
      <c r="IB13" s="209">
        <v>11</v>
      </c>
      <c r="IC13" s="209">
        <v>10</v>
      </c>
      <c r="ID13" s="209">
        <v>10</v>
      </c>
      <c r="IE13" s="209">
        <v>11</v>
      </c>
      <c r="IF13" s="209">
        <v>10</v>
      </c>
      <c r="IG13" s="209">
        <v>10</v>
      </c>
      <c r="IH13" s="209">
        <v>12</v>
      </c>
      <c r="II13" s="209">
        <v>10</v>
      </c>
      <c r="IJ13" s="209">
        <v>10</v>
      </c>
      <c r="IK13" s="209">
        <v>10</v>
      </c>
      <c r="IL13" s="92">
        <v>10</v>
      </c>
      <c r="IM13" s="208"/>
      <c r="IN13" s="209"/>
      <c r="IO13" s="209"/>
      <c r="IP13" s="209"/>
      <c r="IQ13" s="209"/>
      <c r="IR13" s="209"/>
      <c r="IS13" s="209"/>
      <c r="IT13" s="209"/>
      <c r="IU13" s="209"/>
      <c r="IV13" s="209"/>
      <c r="IW13" s="209"/>
      <c r="IX13" s="92"/>
    </row>
    <row r="14" spans="1:259" x14ac:dyDescent="0.2">
      <c r="A14" s="233" t="s">
        <v>80</v>
      </c>
      <c r="B14" s="129">
        <f t="shared" si="46"/>
        <v>10</v>
      </c>
      <c r="C14" s="129">
        <f t="shared" si="47"/>
        <v>16855</v>
      </c>
      <c r="D14" s="181"/>
      <c r="E14" s="183"/>
      <c r="F14" s="184"/>
      <c r="G14" s="173"/>
      <c r="H14" s="174"/>
      <c r="I14" s="174"/>
      <c r="J14" s="174"/>
      <c r="K14" s="174"/>
      <c r="L14" s="57">
        <v>10</v>
      </c>
      <c r="M14" s="57">
        <v>20</v>
      </c>
      <c r="N14" s="57">
        <v>30</v>
      </c>
      <c r="O14" s="57">
        <v>40</v>
      </c>
      <c r="P14" s="57">
        <v>50</v>
      </c>
      <c r="Q14" s="57">
        <v>170</v>
      </c>
      <c r="R14" s="58">
        <v>287</v>
      </c>
      <c r="S14" s="59">
        <v>394</v>
      </c>
      <c r="T14" s="57">
        <v>404</v>
      </c>
      <c r="U14" s="57">
        <v>414</v>
      </c>
      <c r="V14" s="57">
        <v>424</v>
      </c>
      <c r="W14" s="57">
        <v>434</v>
      </c>
      <c r="X14" s="57">
        <v>444</v>
      </c>
      <c r="Y14" s="57">
        <v>667</v>
      </c>
      <c r="Z14" s="57">
        <v>908</v>
      </c>
      <c r="AA14" s="57">
        <v>1128</v>
      </c>
      <c r="AB14" s="57">
        <v>1341</v>
      </c>
      <c r="AC14" s="57">
        <v>1604</v>
      </c>
      <c r="AD14" s="58">
        <v>1867</v>
      </c>
      <c r="AE14" s="59">
        <v>2165</v>
      </c>
      <c r="AF14" s="57">
        <v>2387</v>
      </c>
      <c r="AG14" s="57">
        <v>2634</v>
      </c>
      <c r="AH14" s="57">
        <v>2859</v>
      </c>
      <c r="AI14" s="57">
        <v>3044</v>
      </c>
      <c r="AJ14" s="57">
        <v>3265</v>
      </c>
      <c r="AK14" s="57">
        <v>3518</v>
      </c>
      <c r="AL14" s="57">
        <v>3742</v>
      </c>
      <c r="AM14" s="57">
        <v>3931</v>
      </c>
      <c r="AN14" s="57">
        <v>4123</v>
      </c>
      <c r="AO14" s="57">
        <v>4326</v>
      </c>
      <c r="AP14" s="58">
        <v>4530</v>
      </c>
      <c r="AQ14" s="59">
        <v>4710</v>
      </c>
      <c r="AR14" s="57">
        <v>4905</v>
      </c>
      <c r="AS14" s="57">
        <v>5106</v>
      </c>
      <c r="AT14" s="57">
        <v>5299</v>
      </c>
      <c r="AU14" s="57">
        <v>5472</v>
      </c>
      <c r="AV14" s="57">
        <v>5656</v>
      </c>
      <c r="AW14" s="57">
        <v>5820</v>
      </c>
      <c r="AX14" s="57">
        <v>5991</v>
      </c>
      <c r="AY14" s="57">
        <v>6177</v>
      </c>
      <c r="AZ14" s="57">
        <v>6480</v>
      </c>
      <c r="BA14" s="57">
        <v>6732</v>
      </c>
      <c r="BB14" s="58">
        <v>6965</v>
      </c>
      <c r="BC14" s="59">
        <v>7138</v>
      </c>
      <c r="BD14" s="57">
        <v>7293</v>
      </c>
      <c r="BE14" s="57">
        <v>7450</v>
      </c>
      <c r="BF14" s="57">
        <v>7637</v>
      </c>
      <c r="BG14" s="57">
        <v>7809</v>
      </c>
      <c r="BH14" s="57">
        <v>7962</v>
      </c>
      <c r="BI14" s="57">
        <v>8147</v>
      </c>
      <c r="BJ14" s="57">
        <v>8301</v>
      </c>
      <c r="BK14" s="57">
        <v>8427</v>
      </c>
      <c r="BL14" s="57">
        <v>8557</v>
      </c>
      <c r="BM14" s="57">
        <v>8674</v>
      </c>
      <c r="BN14" s="58">
        <v>8788</v>
      </c>
      <c r="BO14" s="59">
        <v>8879</v>
      </c>
      <c r="BP14" s="57">
        <v>8972</v>
      </c>
      <c r="BQ14" s="57">
        <v>9063</v>
      </c>
      <c r="BR14" s="57">
        <v>9143</v>
      </c>
      <c r="BS14" s="57">
        <v>9230</v>
      </c>
      <c r="BT14" s="57">
        <v>9308</v>
      </c>
      <c r="BU14" s="57">
        <v>9376</v>
      </c>
      <c r="BV14" s="57">
        <v>9441</v>
      </c>
      <c r="BW14" s="57">
        <v>9477</v>
      </c>
      <c r="BX14" s="57">
        <v>9531</v>
      </c>
      <c r="BY14" s="57">
        <v>9605</v>
      </c>
      <c r="BZ14" s="58">
        <v>9674</v>
      </c>
      <c r="CA14" s="59">
        <v>9736</v>
      </c>
      <c r="CB14" s="57">
        <v>9791</v>
      </c>
      <c r="CC14" s="57">
        <v>9846</v>
      </c>
      <c r="CD14" s="57">
        <v>9929</v>
      </c>
      <c r="CE14" s="57">
        <v>9976</v>
      </c>
      <c r="CF14" s="57">
        <v>10049</v>
      </c>
      <c r="CG14" s="57">
        <v>10125</v>
      </c>
      <c r="CH14" s="57">
        <v>10204</v>
      </c>
      <c r="CI14" s="57">
        <v>10269</v>
      </c>
      <c r="CJ14" s="57">
        <v>10329</v>
      </c>
      <c r="CK14" s="57">
        <v>10401</v>
      </c>
      <c r="CL14" s="58">
        <v>10467</v>
      </c>
      <c r="CM14" s="59">
        <v>10528</v>
      </c>
      <c r="CN14" s="57">
        <v>10589</v>
      </c>
      <c r="CO14" s="57">
        <v>10635</v>
      </c>
      <c r="CP14" s="57">
        <v>10691</v>
      </c>
      <c r="CQ14" s="57">
        <v>10750</v>
      </c>
      <c r="CR14" s="57">
        <v>10797</v>
      </c>
      <c r="CS14" s="57">
        <v>10854</v>
      </c>
      <c r="CT14" s="57">
        <v>10914</v>
      </c>
      <c r="CU14" s="57">
        <v>10994</v>
      </c>
      <c r="CV14" s="57">
        <v>11058</v>
      </c>
      <c r="CW14" s="57">
        <v>11129</v>
      </c>
      <c r="CX14" s="58">
        <v>11184</v>
      </c>
      <c r="CY14" s="59">
        <v>11219</v>
      </c>
      <c r="CZ14" s="57">
        <v>11258</v>
      </c>
      <c r="DA14" s="57">
        <v>11301</v>
      </c>
      <c r="DB14" s="57">
        <v>11340</v>
      </c>
      <c r="DC14" s="57">
        <v>11380</v>
      </c>
      <c r="DD14" s="57">
        <v>11433</v>
      </c>
      <c r="DE14" s="57">
        <v>11491</v>
      </c>
      <c r="DF14" s="57">
        <v>11570</v>
      </c>
      <c r="DG14" s="57">
        <v>11625</v>
      </c>
      <c r="DH14" s="57">
        <v>11681</v>
      </c>
      <c r="DI14" s="57">
        <v>11732</v>
      </c>
      <c r="DJ14" s="58">
        <v>11792</v>
      </c>
      <c r="DK14" s="59">
        <v>11838</v>
      </c>
      <c r="DL14" s="57">
        <v>11885</v>
      </c>
      <c r="DM14" s="57">
        <v>11933</v>
      </c>
      <c r="DN14" s="57">
        <v>11993</v>
      </c>
      <c r="DO14" s="57">
        <v>12058</v>
      </c>
      <c r="DP14" s="57">
        <v>12136</v>
      </c>
      <c r="DQ14" s="57">
        <v>12192</v>
      </c>
      <c r="DR14" s="57">
        <v>12248</v>
      </c>
      <c r="DS14" s="57">
        <v>12304</v>
      </c>
      <c r="DT14" s="57">
        <v>12368</v>
      </c>
      <c r="DU14" s="57">
        <v>12425</v>
      </c>
      <c r="DV14" s="58">
        <v>12472</v>
      </c>
      <c r="DW14" s="59">
        <v>12524</v>
      </c>
      <c r="DX14" s="57">
        <v>12565</v>
      </c>
      <c r="DY14" s="57">
        <v>12605</v>
      </c>
      <c r="DZ14" s="57">
        <v>12648</v>
      </c>
      <c r="EA14" s="57">
        <v>12693</v>
      </c>
      <c r="EB14" s="57">
        <v>12740</v>
      </c>
      <c r="EC14" s="57">
        <v>12787</v>
      </c>
      <c r="ED14" s="57">
        <v>12827</v>
      </c>
      <c r="EE14" s="57">
        <v>12871</v>
      </c>
      <c r="EF14" s="57">
        <v>12920</v>
      </c>
      <c r="EG14" s="57">
        <v>12963</v>
      </c>
      <c r="EH14" s="58">
        <v>13006</v>
      </c>
      <c r="EI14" s="59">
        <v>13041</v>
      </c>
      <c r="EJ14" s="57">
        <v>13093</v>
      </c>
      <c r="EK14" s="57">
        <v>13139</v>
      </c>
      <c r="EL14" s="57">
        <v>13191</v>
      </c>
      <c r="EM14" s="57">
        <v>13232</v>
      </c>
      <c r="EN14" s="57">
        <v>13290</v>
      </c>
      <c r="EO14" s="57">
        <v>13346</v>
      </c>
      <c r="EP14" s="57">
        <v>13381</v>
      </c>
      <c r="EQ14" s="57">
        <v>13413</v>
      </c>
      <c r="ER14" s="57">
        <v>13469</v>
      </c>
      <c r="ES14" s="57">
        <v>13522</v>
      </c>
      <c r="ET14" s="58">
        <v>13580</v>
      </c>
      <c r="EU14" s="59">
        <v>13645</v>
      </c>
      <c r="EV14" s="57">
        <v>13707</v>
      </c>
      <c r="EW14" s="57">
        <v>13775</v>
      </c>
      <c r="EX14" s="57">
        <v>13847</v>
      </c>
      <c r="EY14" s="57">
        <v>13907</v>
      </c>
      <c r="EZ14" s="57">
        <v>13970</v>
      </c>
      <c r="FA14" s="57">
        <v>14017</v>
      </c>
      <c r="FB14" s="57">
        <v>14077</v>
      </c>
      <c r="FC14" s="57">
        <v>14137</v>
      </c>
      <c r="FD14" s="57">
        <v>14200</v>
      </c>
      <c r="FE14" s="57">
        <v>14274</v>
      </c>
      <c r="FF14" s="58">
        <v>14341</v>
      </c>
      <c r="FG14" s="59">
        <v>14391</v>
      </c>
      <c r="FH14" s="57">
        <v>14437</v>
      </c>
      <c r="FI14" s="57">
        <v>14494</v>
      </c>
      <c r="FJ14" s="57">
        <v>14536</v>
      </c>
      <c r="FK14" s="57">
        <v>14576</v>
      </c>
      <c r="FL14" s="57">
        <v>14623</v>
      </c>
      <c r="FM14" s="57">
        <v>14659</v>
      </c>
      <c r="FN14" s="57">
        <v>14706</v>
      </c>
      <c r="FO14" s="57">
        <v>14750</v>
      </c>
      <c r="FP14" s="57">
        <v>14799</v>
      </c>
      <c r="FQ14" s="57">
        <v>14847</v>
      </c>
      <c r="FR14" s="58">
        <v>14897</v>
      </c>
      <c r="FS14" s="59">
        <v>14932</v>
      </c>
      <c r="FT14" s="57">
        <v>14977</v>
      </c>
      <c r="FU14" s="57">
        <v>15018</v>
      </c>
      <c r="FV14" s="57">
        <v>15060</v>
      </c>
      <c r="FW14" s="57">
        <v>15094</v>
      </c>
      <c r="FX14" s="57">
        <v>15141</v>
      </c>
      <c r="FY14" s="57">
        <v>15175</v>
      </c>
      <c r="FZ14" s="57">
        <v>15211</v>
      </c>
      <c r="GA14" s="57">
        <v>15242</v>
      </c>
      <c r="GB14" s="57">
        <v>15281</v>
      </c>
      <c r="GC14" s="57">
        <v>15324</v>
      </c>
      <c r="GD14" s="58">
        <v>15364</v>
      </c>
      <c r="GE14" s="59">
        <v>15400</v>
      </c>
      <c r="GF14" s="57">
        <v>15436</v>
      </c>
      <c r="GG14" s="57">
        <v>15478</v>
      </c>
      <c r="GH14" s="57">
        <v>15516</v>
      </c>
      <c r="GI14" s="57">
        <v>15547</v>
      </c>
      <c r="GJ14" s="57">
        <v>15577</v>
      </c>
      <c r="GK14" s="57">
        <v>15600</v>
      </c>
      <c r="GL14" s="57">
        <v>15622</v>
      </c>
      <c r="GM14" s="57">
        <v>15656</v>
      </c>
      <c r="GN14" s="57">
        <v>15695</v>
      </c>
      <c r="GO14" s="57">
        <v>15723</v>
      </c>
      <c r="GP14" s="58">
        <v>15763</v>
      </c>
      <c r="GQ14" s="59">
        <v>15807</v>
      </c>
      <c r="GR14" s="57">
        <v>15840</v>
      </c>
      <c r="GS14" s="57">
        <v>15873</v>
      </c>
      <c r="GT14" s="57">
        <v>15901</v>
      </c>
      <c r="GU14" s="57">
        <v>15922</v>
      </c>
      <c r="GV14" s="57">
        <v>15951</v>
      </c>
      <c r="GW14" s="57">
        <v>15979</v>
      </c>
      <c r="GX14" s="57">
        <v>16007</v>
      </c>
      <c r="GY14" s="57">
        <v>16036</v>
      </c>
      <c r="GZ14" s="57">
        <v>16063</v>
      </c>
      <c r="HA14" s="57">
        <v>16093</v>
      </c>
      <c r="HB14" s="58">
        <v>16120</v>
      </c>
      <c r="HC14" s="59">
        <v>16147</v>
      </c>
      <c r="HD14" s="57">
        <v>16177</v>
      </c>
      <c r="HE14" s="57">
        <v>16204</v>
      </c>
      <c r="HF14" s="57">
        <v>16232</v>
      </c>
      <c r="HG14" s="57">
        <v>16258</v>
      </c>
      <c r="HH14" s="57">
        <v>16282</v>
      </c>
      <c r="HI14" s="57">
        <v>16312</v>
      </c>
      <c r="HJ14" s="57">
        <v>16333</v>
      </c>
      <c r="HK14" s="57">
        <v>16355</v>
      </c>
      <c r="HL14" s="57">
        <v>16383</v>
      </c>
      <c r="HM14" s="57">
        <v>16409</v>
      </c>
      <c r="HN14" s="58">
        <v>16427</v>
      </c>
      <c r="HO14" s="59">
        <v>16450</v>
      </c>
      <c r="HP14" s="57">
        <v>16472</v>
      </c>
      <c r="HQ14" s="57">
        <v>16492</v>
      </c>
      <c r="HR14" s="57">
        <v>16505</v>
      </c>
      <c r="HS14" s="57">
        <v>16514</v>
      </c>
      <c r="HT14" s="57">
        <v>16536</v>
      </c>
      <c r="HU14" s="57">
        <v>16557</v>
      </c>
      <c r="HV14" s="57">
        <v>16571</v>
      </c>
      <c r="HW14" s="57">
        <v>16588</v>
      </c>
      <c r="HX14" s="57">
        <v>16603</v>
      </c>
      <c r="HY14" s="57">
        <v>16616</v>
      </c>
      <c r="HZ14" s="58">
        <v>16630</v>
      </c>
      <c r="IA14" s="56">
        <v>16647</v>
      </c>
      <c r="IB14" s="54">
        <v>16663</v>
      </c>
      <c r="IC14" s="54">
        <v>16681</v>
      </c>
      <c r="ID14" s="54">
        <v>16694</v>
      </c>
      <c r="IE14" s="54">
        <v>16706</v>
      </c>
      <c r="IF14" s="54">
        <v>16727</v>
      </c>
      <c r="IG14" s="54">
        <v>16742</v>
      </c>
      <c r="IH14" s="54">
        <v>16761</v>
      </c>
      <c r="II14" s="54">
        <v>16790</v>
      </c>
      <c r="IJ14" s="54">
        <v>16815</v>
      </c>
      <c r="IK14" s="54">
        <v>16836</v>
      </c>
      <c r="IL14" s="55">
        <v>16855</v>
      </c>
      <c r="IM14" s="56"/>
      <c r="IN14" s="54"/>
      <c r="IO14" s="54"/>
      <c r="IP14" s="54"/>
      <c r="IQ14" s="54"/>
      <c r="IR14" s="54"/>
      <c r="IS14" s="54"/>
      <c r="IT14" s="54"/>
      <c r="IU14" s="54"/>
      <c r="IV14" s="54"/>
      <c r="IW14" s="54"/>
      <c r="IX14" s="55"/>
    </row>
    <row r="15" spans="1:259" x14ac:dyDescent="0.2">
      <c r="A15" s="221" t="s">
        <v>82</v>
      </c>
      <c r="B15" s="123">
        <f t="shared" si="46"/>
        <v>10</v>
      </c>
      <c r="C15" s="123">
        <f t="shared" si="47"/>
        <v>2384</v>
      </c>
      <c r="D15" s="182"/>
      <c r="E15" s="185"/>
      <c r="F15" s="186"/>
      <c r="G15" s="169"/>
      <c r="H15" s="170"/>
      <c r="I15" s="170"/>
      <c r="J15" s="170"/>
      <c r="K15" s="170"/>
      <c r="L15" s="54">
        <v>10</v>
      </c>
      <c r="M15" s="54">
        <v>20</v>
      </c>
      <c r="N15" s="54">
        <v>30</v>
      </c>
      <c r="O15" s="54">
        <v>40</v>
      </c>
      <c r="P15" s="54">
        <v>50</v>
      </c>
      <c r="Q15" s="54">
        <v>60</v>
      </c>
      <c r="R15" s="55">
        <v>70</v>
      </c>
      <c r="S15" s="56">
        <v>80</v>
      </c>
      <c r="T15" s="54">
        <v>90</v>
      </c>
      <c r="U15" s="54">
        <v>100</v>
      </c>
      <c r="V15" s="54">
        <v>110</v>
      </c>
      <c r="W15" s="54">
        <v>120</v>
      </c>
      <c r="X15" s="54">
        <v>130</v>
      </c>
      <c r="Y15" s="54">
        <v>140</v>
      </c>
      <c r="Z15" s="54">
        <v>150</v>
      </c>
      <c r="AA15" s="54">
        <v>160</v>
      </c>
      <c r="AB15" s="54">
        <v>170</v>
      </c>
      <c r="AC15" s="54">
        <v>180</v>
      </c>
      <c r="AD15" s="55">
        <v>190</v>
      </c>
      <c r="AE15" s="56">
        <v>200</v>
      </c>
      <c r="AF15" s="54">
        <v>210</v>
      </c>
      <c r="AG15" s="54">
        <v>220</v>
      </c>
      <c r="AH15" s="54">
        <v>230</v>
      </c>
      <c r="AI15" s="54">
        <v>240</v>
      </c>
      <c r="AJ15" s="54">
        <v>250</v>
      </c>
      <c r="AK15" s="54">
        <v>260</v>
      </c>
      <c r="AL15" s="54">
        <v>270</v>
      </c>
      <c r="AM15" s="54">
        <v>281</v>
      </c>
      <c r="AN15" s="54">
        <v>291</v>
      </c>
      <c r="AO15" s="54">
        <v>301</v>
      </c>
      <c r="AP15" s="55">
        <v>311</v>
      </c>
      <c r="AQ15" s="56">
        <v>321</v>
      </c>
      <c r="AR15" s="54">
        <v>331</v>
      </c>
      <c r="AS15" s="54">
        <v>341</v>
      </c>
      <c r="AT15" s="54">
        <v>351</v>
      </c>
      <c r="AU15" s="54">
        <v>361</v>
      </c>
      <c r="AV15" s="54">
        <v>373</v>
      </c>
      <c r="AW15" s="54">
        <v>383</v>
      </c>
      <c r="AX15" s="54">
        <v>393</v>
      </c>
      <c r="AY15" s="54">
        <v>403</v>
      </c>
      <c r="AZ15" s="54">
        <v>413</v>
      </c>
      <c r="BA15" s="54">
        <v>423</v>
      </c>
      <c r="BB15" s="55">
        <v>433</v>
      </c>
      <c r="BC15" s="56">
        <v>443</v>
      </c>
      <c r="BD15" s="54">
        <v>453</v>
      </c>
      <c r="BE15" s="54">
        <v>464</v>
      </c>
      <c r="BF15" s="54">
        <v>474</v>
      </c>
      <c r="BG15" s="54">
        <v>484</v>
      </c>
      <c r="BH15" s="54">
        <v>494</v>
      </c>
      <c r="BI15" s="54">
        <v>504</v>
      </c>
      <c r="BJ15" s="54">
        <v>515</v>
      </c>
      <c r="BK15" s="54">
        <v>525</v>
      </c>
      <c r="BL15" s="54">
        <v>535</v>
      </c>
      <c r="BM15" s="54">
        <v>546</v>
      </c>
      <c r="BN15" s="55">
        <v>558</v>
      </c>
      <c r="BO15" s="56">
        <v>568</v>
      </c>
      <c r="BP15" s="54">
        <v>578</v>
      </c>
      <c r="BQ15" s="54">
        <v>589</v>
      </c>
      <c r="BR15" s="54">
        <v>600</v>
      </c>
      <c r="BS15" s="54">
        <v>610</v>
      </c>
      <c r="BT15" s="54">
        <v>620</v>
      </c>
      <c r="BU15" s="54">
        <v>630</v>
      </c>
      <c r="BV15" s="54">
        <v>640</v>
      </c>
      <c r="BW15" s="54">
        <v>650</v>
      </c>
      <c r="BX15" s="54">
        <v>660</v>
      </c>
      <c r="BY15" s="54">
        <v>670</v>
      </c>
      <c r="BZ15" s="55">
        <v>680</v>
      </c>
      <c r="CA15" s="56">
        <v>690</v>
      </c>
      <c r="CB15" s="54">
        <v>700</v>
      </c>
      <c r="CC15" s="54">
        <v>710</v>
      </c>
      <c r="CD15" s="54">
        <v>720</v>
      </c>
      <c r="CE15" s="54">
        <v>730</v>
      </c>
      <c r="CF15" s="54">
        <v>740</v>
      </c>
      <c r="CG15" s="54">
        <v>750</v>
      </c>
      <c r="CH15" s="54">
        <v>760</v>
      </c>
      <c r="CI15" s="54">
        <v>770</v>
      </c>
      <c r="CJ15" s="54">
        <v>780</v>
      </c>
      <c r="CK15" s="54">
        <v>790</v>
      </c>
      <c r="CL15" s="55">
        <v>800</v>
      </c>
      <c r="CM15" s="56">
        <v>810</v>
      </c>
      <c r="CN15" s="54">
        <v>820</v>
      </c>
      <c r="CO15" s="54">
        <v>830</v>
      </c>
      <c r="CP15" s="54">
        <v>840</v>
      </c>
      <c r="CQ15" s="54">
        <v>851</v>
      </c>
      <c r="CR15" s="54">
        <v>861</v>
      </c>
      <c r="CS15" s="54">
        <v>871</v>
      </c>
      <c r="CT15" s="54">
        <v>881</v>
      </c>
      <c r="CU15" s="54">
        <v>891</v>
      </c>
      <c r="CV15" s="54">
        <v>901</v>
      </c>
      <c r="CW15" s="54">
        <v>911</v>
      </c>
      <c r="CX15" s="55">
        <v>923</v>
      </c>
      <c r="CY15" s="56">
        <v>934</v>
      </c>
      <c r="CZ15" s="54">
        <v>944</v>
      </c>
      <c r="DA15" s="54">
        <v>954</v>
      </c>
      <c r="DB15" s="54">
        <v>965</v>
      </c>
      <c r="DC15" s="54">
        <v>976</v>
      </c>
      <c r="DD15" s="54">
        <v>986</v>
      </c>
      <c r="DE15" s="54">
        <v>996</v>
      </c>
      <c r="DF15" s="54">
        <v>1006</v>
      </c>
      <c r="DG15" s="54">
        <v>1016</v>
      </c>
      <c r="DH15" s="54">
        <v>1026</v>
      </c>
      <c r="DI15" s="54">
        <v>1036</v>
      </c>
      <c r="DJ15" s="55">
        <v>1047</v>
      </c>
      <c r="DK15" s="56">
        <v>1057</v>
      </c>
      <c r="DL15" s="54">
        <v>1067</v>
      </c>
      <c r="DM15" s="54">
        <v>1077</v>
      </c>
      <c r="DN15" s="54">
        <v>1087</v>
      </c>
      <c r="DO15" s="54">
        <v>1097</v>
      </c>
      <c r="DP15" s="54">
        <v>1107</v>
      </c>
      <c r="DQ15" s="54">
        <v>1121</v>
      </c>
      <c r="DR15" s="54">
        <v>1131</v>
      </c>
      <c r="DS15" s="54">
        <v>1141</v>
      </c>
      <c r="DT15" s="54">
        <v>1151</v>
      </c>
      <c r="DU15" s="54">
        <v>1161</v>
      </c>
      <c r="DV15" s="55">
        <v>1171</v>
      </c>
      <c r="DW15" s="56">
        <v>1181</v>
      </c>
      <c r="DX15" s="54">
        <v>1191</v>
      </c>
      <c r="DY15" s="54">
        <v>1201</v>
      </c>
      <c r="DZ15" s="54">
        <v>1211</v>
      </c>
      <c r="EA15" s="54">
        <v>1221</v>
      </c>
      <c r="EB15" s="54">
        <v>1231</v>
      </c>
      <c r="EC15" s="54">
        <v>1241</v>
      </c>
      <c r="ED15" s="54">
        <v>1251</v>
      </c>
      <c r="EE15" s="54">
        <v>1261</v>
      </c>
      <c r="EF15" s="54">
        <v>1271</v>
      </c>
      <c r="EG15" s="54">
        <v>1281</v>
      </c>
      <c r="EH15" s="55">
        <v>1291</v>
      </c>
      <c r="EI15" s="56">
        <v>1301</v>
      </c>
      <c r="EJ15" s="54">
        <v>1311</v>
      </c>
      <c r="EK15" s="54">
        <v>1321</v>
      </c>
      <c r="EL15" s="54">
        <v>1331</v>
      </c>
      <c r="EM15" s="54">
        <v>1341</v>
      </c>
      <c r="EN15" s="54">
        <v>1351</v>
      </c>
      <c r="EO15" s="54">
        <v>1362</v>
      </c>
      <c r="EP15" s="54">
        <v>1372</v>
      </c>
      <c r="EQ15" s="54">
        <v>1382</v>
      </c>
      <c r="ER15" s="54">
        <v>1393</v>
      </c>
      <c r="ES15" s="54">
        <v>1403</v>
      </c>
      <c r="ET15" s="55">
        <v>1413</v>
      </c>
      <c r="EU15" s="56">
        <v>1423</v>
      </c>
      <c r="EV15" s="54">
        <v>1433</v>
      </c>
      <c r="EW15" s="54">
        <v>1443</v>
      </c>
      <c r="EX15" s="54">
        <v>1453</v>
      </c>
      <c r="EY15" s="54">
        <v>1463</v>
      </c>
      <c r="EZ15" s="54">
        <v>1473</v>
      </c>
      <c r="FA15" s="54">
        <v>1483</v>
      </c>
      <c r="FB15" s="54">
        <v>1493</v>
      </c>
      <c r="FC15" s="54">
        <v>1503</v>
      </c>
      <c r="FD15" s="54">
        <v>1513</v>
      </c>
      <c r="FE15" s="54">
        <v>1523</v>
      </c>
      <c r="FF15" s="55">
        <v>1533</v>
      </c>
      <c r="FG15" s="56">
        <v>1543</v>
      </c>
      <c r="FH15" s="54">
        <v>1553</v>
      </c>
      <c r="FI15" s="54">
        <v>1563</v>
      </c>
      <c r="FJ15" s="54">
        <v>1573</v>
      </c>
      <c r="FK15" s="54">
        <v>1583</v>
      </c>
      <c r="FL15" s="54">
        <v>1593</v>
      </c>
      <c r="FM15" s="54">
        <v>1603</v>
      </c>
      <c r="FN15" s="54">
        <v>1613</v>
      </c>
      <c r="FO15" s="54">
        <v>1623</v>
      </c>
      <c r="FP15" s="54">
        <v>1633</v>
      </c>
      <c r="FQ15" s="54">
        <v>1643</v>
      </c>
      <c r="FR15" s="55">
        <v>1653</v>
      </c>
      <c r="FS15" s="56">
        <v>1663</v>
      </c>
      <c r="FT15" s="54">
        <v>1673</v>
      </c>
      <c r="FU15" s="54">
        <v>1683</v>
      </c>
      <c r="FV15" s="54">
        <v>1693</v>
      </c>
      <c r="FW15" s="54">
        <v>1703</v>
      </c>
      <c r="FX15" s="54">
        <v>1713</v>
      </c>
      <c r="FY15" s="54">
        <v>1723</v>
      </c>
      <c r="FZ15" s="54">
        <v>1733</v>
      </c>
      <c r="GA15" s="54">
        <v>1743</v>
      </c>
      <c r="GB15" s="54">
        <v>1753</v>
      </c>
      <c r="GC15" s="54">
        <v>1763</v>
      </c>
      <c r="GD15" s="55">
        <v>1773</v>
      </c>
      <c r="GE15" s="56">
        <v>1783</v>
      </c>
      <c r="GF15" s="54">
        <v>1794</v>
      </c>
      <c r="GG15" s="54">
        <v>1804</v>
      </c>
      <c r="GH15" s="54">
        <v>1814</v>
      </c>
      <c r="GI15" s="54">
        <v>1824</v>
      </c>
      <c r="GJ15" s="54">
        <v>1834</v>
      </c>
      <c r="GK15" s="54">
        <v>1844</v>
      </c>
      <c r="GL15" s="54">
        <v>1855</v>
      </c>
      <c r="GM15" s="54">
        <v>1865</v>
      </c>
      <c r="GN15" s="54">
        <v>1875</v>
      </c>
      <c r="GO15" s="54">
        <v>1885</v>
      </c>
      <c r="GP15" s="55">
        <v>1895</v>
      </c>
      <c r="GQ15" s="56">
        <v>1905</v>
      </c>
      <c r="GR15" s="54">
        <v>1915</v>
      </c>
      <c r="GS15" s="54">
        <v>1925</v>
      </c>
      <c r="GT15" s="54">
        <v>1935</v>
      </c>
      <c r="GU15" s="54">
        <v>1945</v>
      </c>
      <c r="GV15" s="54">
        <v>1955</v>
      </c>
      <c r="GW15" s="54">
        <v>1965</v>
      </c>
      <c r="GX15" s="54">
        <v>1975</v>
      </c>
      <c r="GY15" s="54">
        <v>1986</v>
      </c>
      <c r="GZ15" s="54">
        <v>1996</v>
      </c>
      <c r="HA15" s="54">
        <v>2006</v>
      </c>
      <c r="HB15" s="55">
        <v>2016</v>
      </c>
      <c r="HC15" s="56">
        <v>2026</v>
      </c>
      <c r="HD15" s="54">
        <v>2036</v>
      </c>
      <c r="HE15" s="54">
        <v>2046</v>
      </c>
      <c r="HF15" s="54">
        <v>2056</v>
      </c>
      <c r="HG15" s="54">
        <v>2066</v>
      </c>
      <c r="HH15" s="54">
        <v>2076</v>
      </c>
      <c r="HI15" s="54">
        <v>2086</v>
      </c>
      <c r="HJ15" s="54">
        <v>2096</v>
      </c>
      <c r="HK15" s="54">
        <v>2106</v>
      </c>
      <c r="HL15" s="54">
        <v>2116</v>
      </c>
      <c r="HM15" s="54">
        <v>2126</v>
      </c>
      <c r="HN15" s="55">
        <v>2136</v>
      </c>
      <c r="HO15" s="56">
        <v>2146</v>
      </c>
      <c r="HP15" s="54">
        <v>2158</v>
      </c>
      <c r="HQ15" s="54">
        <v>2168</v>
      </c>
      <c r="HR15" s="54">
        <v>2179</v>
      </c>
      <c r="HS15" s="54">
        <v>2188</v>
      </c>
      <c r="HT15" s="54">
        <v>2198</v>
      </c>
      <c r="HU15" s="54">
        <v>2208</v>
      </c>
      <c r="HV15" s="54">
        <v>2219</v>
      </c>
      <c r="HW15" s="54">
        <v>2229</v>
      </c>
      <c r="HX15" s="54">
        <v>2239</v>
      </c>
      <c r="HY15" s="54">
        <v>2249</v>
      </c>
      <c r="HZ15" s="55">
        <v>2260</v>
      </c>
      <c r="IA15" s="56">
        <v>2270</v>
      </c>
      <c r="IB15" s="54">
        <v>2281</v>
      </c>
      <c r="IC15" s="54">
        <v>2291</v>
      </c>
      <c r="ID15" s="54">
        <v>2301</v>
      </c>
      <c r="IE15" s="54">
        <v>2312</v>
      </c>
      <c r="IF15" s="54">
        <v>2322</v>
      </c>
      <c r="IG15" s="54">
        <v>2332</v>
      </c>
      <c r="IH15" s="54">
        <v>2344</v>
      </c>
      <c r="II15" s="54">
        <v>2354</v>
      </c>
      <c r="IJ15" s="54">
        <v>2364</v>
      </c>
      <c r="IK15" s="54">
        <v>2374</v>
      </c>
      <c r="IL15" s="55">
        <v>2384</v>
      </c>
      <c r="IM15" s="56"/>
      <c r="IN15" s="54"/>
      <c r="IO15" s="54"/>
      <c r="IP15" s="54"/>
      <c r="IQ15" s="54"/>
      <c r="IR15" s="54"/>
      <c r="IS15" s="54"/>
      <c r="IT15" s="54"/>
      <c r="IU15" s="54"/>
      <c r="IV15" s="54"/>
      <c r="IW15" s="54"/>
      <c r="IX15" s="55"/>
    </row>
    <row r="16" spans="1:259" x14ac:dyDescent="0.2">
      <c r="A16" s="221" t="s">
        <v>86</v>
      </c>
      <c r="B16" s="123">
        <f t="shared" si="46"/>
        <v>1920</v>
      </c>
      <c r="C16" s="123">
        <f t="shared" si="47"/>
        <v>12555</v>
      </c>
      <c r="D16" s="182"/>
      <c r="E16" s="185"/>
      <c r="F16" s="186"/>
      <c r="G16" s="169"/>
      <c r="H16" s="170"/>
      <c r="I16" s="170"/>
      <c r="J16" s="170"/>
      <c r="K16" s="170"/>
      <c r="L16" s="54">
        <v>1920</v>
      </c>
      <c r="M16" s="54">
        <v>2280</v>
      </c>
      <c r="N16" s="54">
        <v>3000</v>
      </c>
      <c r="O16" s="54">
        <v>3000</v>
      </c>
      <c r="P16" s="54">
        <v>3000</v>
      </c>
      <c r="Q16" s="54">
        <v>3015</v>
      </c>
      <c r="R16" s="55">
        <v>3015</v>
      </c>
      <c r="S16" s="56">
        <v>3015</v>
      </c>
      <c r="T16" s="54">
        <v>3015</v>
      </c>
      <c r="U16" s="54">
        <v>3015</v>
      </c>
      <c r="V16" s="54">
        <v>3015</v>
      </c>
      <c r="W16" s="54">
        <v>3015</v>
      </c>
      <c r="X16" s="54">
        <v>3015</v>
      </c>
      <c r="Y16" s="54">
        <v>3015</v>
      </c>
      <c r="Z16" s="54">
        <v>3015</v>
      </c>
      <c r="AA16" s="54">
        <v>5000</v>
      </c>
      <c r="AB16" s="54">
        <v>5000</v>
      </c>
      <c r="AC16" s="54">
        <v>5000</v>
      </c>
      <c r="AD16" s="55">
        <v>5000</v>
      </c>
      <c r="AE16" s="56">
        <v>5000</v>
      </c>
      <c r="AF16" s="54">
        <v>5000</v>
      </c>
      <c r="AG16" s="54">
        <v>5000</v>
      </c>
      <c r="AH16" s="54">
        <v>5000</v>
      </c>
      <c r="AI16" s="54">
        <v>5335</v>
      </c>
      <c r="AJ16" s="54">
        <v>5335</v>
      </c>
      <c r="AK16" s="54">
        <v>5335</v>
      </c>
      <c r="AL16" s="54">
        <v>5335</v>
      </c>
      <c r="AM16" s="54">
        <v>5335</v>
      </c>
      <c r="AN16" s="54">
        <v>5335</v>
      </c>
      <c r="AO16" s="54">
        <v>5335</v>
      </c>
      <c r="AP16" s="55">
        <v>5335</v>
      </c>
      <c r="AQ16" s="56">
        <v>5335</v>
      </c>
      <c r="AR16" s="54">
        <v>5335</v>
      </c>
      <c r="AS16" s="54">
        <v>6200</v>
      </c>
      <c r="AT16" s="54">
        <v>12345</v>
      </c>
      <c r="AU16" s="54">
        <v>12345</v>
      </c>
      <c r="AV16" s="54">
        <v>12345</v>
      </c>
      <c r="AW16" s="54">
        <v>12345</v>
      </c>
      <c r="AX16" s="54">
        <v>12345</v>
      </c>
      <c r="AY16" s="54">
        <v>12345</v>
      </c>
      <c r="AZ16" s="54">
        <v>12345</v>
      </c>
      <c r="BA16" s="54">
        <v>12345</v>
      </c>
      <c r="BB16" s="55">
        <v>12345</v>
      </c>
      <c r="BC16" s="56">
        <v>12345</v>
      </c>
      <c r="BD16" s="54">
        <v>12345</v>
      </c>
      <c r="BE16" s="54">
        <v>12345</v>
      </c>
      <c r="BF16" s="54">
        <v>12345</v>
      </c>
      <c r="BG16" s="54">
        <v>12345</v>
      </c>
      <c r="BH16" s="54">
        <v>12345</v>
      </c>
      <c r="BI16" s="54">
        <v>12345</v>
      </c>
      <c r="BJ16" s="54">
        <v>12345</v>
      </c>
      <c r="BK16" s="54">
        <v>12345</v>
      </c>
      <c r="BL16" s="54">
        <v>12345</v>
      </c>
      <c r="BM16" s="54">
        <v>12345</v>
      </c>
      <c r="BN16" s="55">
        <v>12345</v>
      </c>
      <c r="BO16" s="56">
        <v>12345</v>
      </c>
      <c r="BP16" s="54">
        <v>12345</v>
      </c>
      <c r="BQ16" s="54">
        <v>12345</v>
      </c>
      <c r="BR16" s="54">
        <v>12345</v>
      </c>
      <c r="BS16" s="54">
        <v>12345</v>
      </c>
      <c r="BT16" s="54">
        <v>12345</v>
      </c>
      <c r="BU16" s="54">
        <v>12345</v>
      </c>
      <c r="BV16" s="54">
        <v>12345</v>
      </c>
      <c r="BW16" s="54">
        <v>12345</v>
      </c>
      <c r="BX16" s="54">
        <v>12345</v>
      </c>
      <c r="BY16" s="54">
        <v>12345</v>
      </c>
      <c r="BZ16" s="55">
        <v>12345</v>
      </c>
      <c r="CA16" s="56">
        <v>12345</v>
      </c>
      <c r="CB16" s="54">
        <v>12345</v>
      </c>
      <c r="CC16" s="54">
        <v>12345</v>
      </c>
      <c r="CD16" s="54">
        <v>12345</v>
      </c>
      <c r="CE16" s="54">
        <v>12345</v>
      </c>
      <c r="CF16" s="54">
        <v>12345</v>
      </c>
      <c r="CG16" s="54">
        <v>12345</v>
      </c>
      <c r="CH16" s="54">
        <v>12345</v>
      </c>
      <c r="CI16" s="54">
        <v>12345</v>
      </c>
      <c r="CJ16" s="54">
        <v>12345</v>
      </c>
      <c r="CK16" s="54">
        <v>12345</v>
      </c>
      <c r="CL16" s="55">
        <v>12345</v>
      </c>
      <c r="CM16" s="56">
        <v>12345</v>
      </c>
      <c r="CN16" s="54">
        <v>12345</v>
      </c>
      <c r="CO16" s="54">
        <v>12345</v>
      </c>
      <c r="CP16" s="54">
        <v>12345</v>
      </c>
      <c r="CQ16" s="54">
        <v>12345</v>
      </c>
      <c r="CR16" s="54">
        <v>12345</v>
      </c>
      <c r="CS16" s="54">
        <v>12345</v>
      </c>
      <c r="CT16" s="54">
        <v>12345</v>
      </c>
      <c r="CU16" s="54">
        <v>12345</v>
      </c>
      <c r="CV16" s="54">
        <v>12345</v>
      </c>
      <c r="CW16" s="54">
        <v>12345</v>
      </c>
      <c r="CX16" s="55">
        <v>12345</v>
      </c>
      <c r="CY16" s="56">
        <v>12345</v>
      </c>
      <c r="CZ16" s="54">
        <v>12345</v>
      </c>
      <c r="DA16" s="54">
        <v>12345</v>
      </c>
      <c r="DB16" s="54">
        <v>12345</v>
      </c>
      <c r="DC16" s="54">
        <v>12345</v>
      </c>
      <c r="DD16" s="54">
        <v>12345</v>
      </c>
      <c r="DE16" s="54">
        <v>12345</v>
      </c>
      <c r="DF16" s="54">
        <v>12345</v>
      </c>
      <c r="DG16" s="54">
        <v>12345</v>
      </c>
      <c r="DH16" s="54">
        <v>12345</v>
      </c>
      <c r="DI16" s="54">
        <v>12345</v>
      </c>
      <c r="DJ16" s="55">
        <v>12345</v>
      </c>
      <c r="DK16" s="56">
        <v>12345</v>
      </c>
      <c r="DL16" s="54">
        <v>12345</v>
      </c>
      <c r="DM16" s="54">
        <v>12345</v>
      </c>
      <c r="DN16" s="54">
        <v>12345</v>
      </c>
      <c r="DO16" s="54">
        <v>12345</v>
      </c>
      <c r="DP16" s="54">
        <v>12345</v>
      </c>
      <c r="DQ16" s="54">
        <v>12345</v>
      </c>
      <c r="DR16" s="54">
        <v>12345</v>
      </c>
      <c r="DS16" s="54">
        <v>12345</v>
      </c>
      <c r="DT16" s="54">
        <v>12345</v>
      </c>
      <c r="DU16" s="54">
        <v>12345</v>
      </c>
      <c r="DV16" s="55">
        <v>12345</v>
      </c>
      <c r="DW16" s="56">
        <v>12345</v>
      </c>
      <c r="DX16" s="54">
        <v>12345</v>
      </c>
      <c r="DY16" s="54">
        <v>12345</v>
      </c>
      <c r="DZ16" s="54">
        <v>12345</v>
      </c>
      <c r="EA16" s="54">
        <v>12345</v>
      </c>
      <c r="EB16" s="54">
        <v>12345</v>
      </c>
      <c r="EC16" s="54">
        <v>12345</v>
      </c>
      <c r="ED16" s="54">
        <v>12345</v>
      </c>
      <c r="EE16" s="54">
        <v>12345</v>
      </c>
      <c r="EF16" s="54">
        <v>12345</v>
      </c>
      <c r="EG16" s="54">
        <v>12345</v>
      </c>
      <c r="EH16" s="55">
        <v>12345</v>
      </c>
      <c r="EI16" s="56">
        <v>12345</v>
      </c>
      <c r="EJ16" s="54">
        <v>12345</v>
      </c>
      <c r="EK16" s="54">
        <v>12345</v>
      </c>
      <c r="EL16" s="54">
        <v>12345</v>
      </c>
      <c r="EM16" s="54">
        <v>12345</v>
      </c>
      <c r="EN16" s="54">
        <v>12345</v>
      </c>
      <c r="EO16" s="54">
        <v>12345</v>
      </c>
      <c r="EP16" s="54">
        <v>12345</v>
      </c>
      <c r="EQ16" s="54">
        <v>12345</v>
      </c>
      <c r="ER16" s="54">
        <v>12345</v>
      </c>
      <c r="ES16" s="54">
        <v>12345</v>
      </c>
      <c r="ET16" s="55">
        <v>12345</v>
      </c>
      <c r="EU16" s="56">
        <v>12345</v>
      </c>
      <c r="EV16" s="54">
        <v>12345</v>
      </c>
      <c r="EW16" s="54">
        <v>12345</v>
      </c>
      <c r="EX16" s="54">
        <v>12345</v>
      </c>
      <c r="EY16" s="54">
        <v>12345</v>
      </c>
      <c r="EZ16" s="54">
        <v>12345</v>
      </c>
      <c r="FA16" s="54">
        <v>12345</v>
      </c>
      <c r="FB16" s="54">
        <v>12345</v>
      </c>
      <c r="FC16" s="54">
        <v>12345</v>
      </c>
      <c r="FD16" s="54">
        <v>12345</v>
      </c>
      <c r="FE16" s="54">
        <v>12345</v>
      </c>
      <c r="FF16" s="55">
        <v>12345</v>
      </c>
      <c r="FG16" s="56">
        <v>12345</v>
      </c>
      <c r="FH16" s="54">
        <v>12345</v>
      </c>
      <c r="FI16" s="54">
        <v>12345</v>
      </c>
      <c r="FJ16" s="54">
        <v>12345</v>
      </c>
      <c r="FK16" s="54">
        <v>12345</v>
      </c>
      <c r="FL16" s="54">
        <v>12345</v>
      </c>
      <c r="FM16" s="54">
        <v>12345</v>
      </c>
      <c r="FN16" s="54">
        <v>12345</v>
      </c>
      <c r="FO16" s="54">
        <v>12345</v>
      </c>
      <c r="FP16" s="54">
        <v>12345</v>
      </c>
      <c r="FQ16" s="54">
        <v>12345</v>
      </c>
      <c r="FR16" s="55">
        <v>12345</v>
      </c>
      <c r="FS16" s="56">
        <v>12345</v>
      </c>
      <c r="FT16" s="54">
        <v>12345</v>
      </c>
      <c r="FU16" s="54">
        <v>12345</v>
      </c>
      <c r="FV16" s="54">
        <v>12345</v>
      </c>
      <c r="FW16" s="54">
        <v>12345</v>
      </c>
      <c r="FX16" s="54">
        <v>12345</v>
      </c>
      <c r="FY16" s="54">
        <v>12345</v>
      </c>
      <c r="FZ16" s="54">
        <v>12345</v>
      </c>
      <c r="GA16" s="54">
        <v>12345</v>
      </c>
      <c r="GB16" s="54">
        <v>12345</v>
      </c>
      <c r="GC16" s="54">
        <v>12345</v>
      </c>
      <c r="GD16" s="55">
        <v>12345</v>
      </c>
      <c r="GE16" s="56">
        <v>12345</v>
      </c>
      <c r="GF16" s="54">
        <v>12345</v>
      </c>
      <c r="GG16" s="54">
        <v>12345</v>
      </c>
      <c r="GH16" s="54">
        <v>12345</v>
      </c>
      <c r="GI16" s="54">
        <v>12345</v>
      </c>
      <c r="GJ16" s="54">
        <v>12345</v>
      </c>
      <c r="GK16" s="54">
        <v>12345</v>
      </c>
      <c r="GL16" s="54">
        <v>12345</v>
      </c>
      <c r="GM16" s="54">
        <v>12345</v>
      </c>
      <c r="GN16" s="54">
        <v>12345</v>
      </c>
      <c r="GO16" s="54">
        <v>12345</v>
      </c>
      <c r="GP16" s="55">
        <v>12555</v>
      </c>
      <c r="GQ16" s="56">
        <v>12555</v>
      </c>
      <c r="GR16" s="54">
        <v>12555</v>
      </c>
      <c r="GS16" s="54">
        <v>12555</v>
      </c>
      <c r="GT16" s="54">
        <v>12555</v>
      </c>
      <c r="GU16" s="54">
        <v>12555</v>
      </c>
      <c r="GV16" s="54">
        <v>12555</v>
      </c>
      <c r="GW16" s="54">
        <v>12555</v>
      </c>
      <c r="GX16" s="54">
        <v>12555</v>
      </c>
      <c r="GY16" s="54">
        <v>12555</v>
      </c>
      <c r="GZ16" s="54">
        <v>12555</v>
      </c>
      <c r="HA16" s="54">
        <v>12555</v>
      </c>
      <c r="HB16" s="55">
        <v>12555</v>
      </c>
      <c r="HC16" s="56">
        <v>12555</v>
      </c>
      <c r="HD16" s="54">
        <v>12555</v>
      </c>
      <c r="HE16" s="54">
        <v>12555</v>
      </c>
      <c r="HF16" s="54">
        <v>12555</v>
      </c>
      <c r="HG16" s="54">
        <v>12555</v>
      </c>
      <c r="HH16" s="54">
        <v>12555</v>
      </c>
      <c r="HI16" s="54">
        <v>12555</v>
      </c>
      <c r="HJ16" s="54">
        <v>12555</v>
      </c>
      <c r="HK16" s="54">
        <v>12555</v>
      </c>
      <c r="HL16" s="54">
        <v>12555</v>
      </c>
      <c r="HM16" s="54">
        <v>12555</v>
      </c>
      <c r="HN16" s="55">
        <v>12555</v>
      </c>
      <c r="HO16" s="56">
        <v>12555</v>
      </c>
      <c r="HP16" s="54">
        <v>12555</v>
      </c>
      <c r="HQ16" s="54">
        <v>12555</v>
      </c>
      <c r="HR16" s="54">
        <v>12555</v>
      </c>
      <c r="HS16" s="54">
        <v>12555</v>
      </c>
      <c r="HT16" s="54">
        <v>12555</v>
      </c>
      <c r="HU16" s="54">
        <v>12555</v>
      </c>
      <c r="HV16" s="54">
        <v>12555</v>
      </c>
      <c r="HW16" s="54">
        <v>12555</v>
      </c>
      <c r="HX16" s="54">
        <v>12555</v>
      </c>
      <c r="HY16" s="54">
        <v>12555</v>
      </c>
      <c r="HZ16" s="55">
        <v>12555</v>
      </c>
      <c r="IA16" s="56">
        <v>12555</v>
      </c>
      <c r="IB16" s="54">
        <v>12555</v>
      </c>
      <c r="IC16" s="54">
        <v>12555</v>
      </c>
      <c r="ID16" s="54">
        <v>12555</v>
      </c>
      <c r="IE16" s="54">
        <v>12555</v>
      </c>
      <c r="IF16" s="54">
        <v>12555</v>
      </c>
      <c r="IG16" s="54">
        <v>12555</v>
      </c>
      <c r="IH16" s="54">
        <v>12555</v>
      </c>
      <c r="II16" s="54">
        <v>12555</v>
      </c>
      <c r="IJ16" s="54">
        <v>12555</v>
      </c>
      <c r="IK16" s="54">
        <v>12555</v>
      </c>
      <c r="IL16" s="55">
        <v>12555</v>
      </c>
      <c r="IM16" s="56"/>
      <c r="IN16" s="54"/>
      <c r="IO16" s="54"/>
      <c r="IP16" s="54"/>
      <c r="IQ16" s="54"/>
      <c r="IR16" s="54"/>
      <c r="IS16" s="54"/>
      <c r="IT16" s="54"/>
      <c r="IU16" s="54"/>
      <c r="IV16" s="54"/>
      <c r="IW16" s="54"/>
      <c r="IX16" s="55"/>
    </row>
    <row r="17" spans="1:258" x14ac:dyDescent="0.2">
      <c r="A17" s="221" t="s">
        <v>91</v>
      </c>
      <c r="B17" s="123">
        <f t="shared" si="46"/>
        <v>10559</v>
      </c>
      <c r="C17" s="123">
        <f t="shared" si="47"/>
        <v>3493740</v>
      </c>
      <c r="D17" s="182"/>
      <c r="E17" s="185"/>
      <c r="F17" s="186"/>
      <c r="G17" s="169"/>
      <c r="H17" s="170"/>
      <c r="I17" s="170"/>
      <c r="J17" s="170"/>
      <c r="K17" s="170"/>
      <c r="L17" s="54">
        <v>10559</v>
      </c>
      <c r="M17" s="54">
        <v>24393</v>
      </c>
      <c r="N17" s="54">
        <v>40465</v>
      </c>
      <c r="O17" s="54">
        <v>52339</v>
      </c>
      <c r="P17" s="54">
        <v>63541</v>
      </c>
      <c r="Q17" s="54">
        <v>77226</v>
      </c>
      <c r="R17" s="55">
        <v>90818</v>
      </c>
      <c r="S17" s="56">
        <v>102753</v>
      </c>
      <c r="T17" s="54">
        <v>116425</v>
      </c>
      <c r="U17" s="54">
        <v>128660</v>
      </c>
      <c r="V17" s="54">
        <v>142860</v>
      </c>
      <c r="W17" s="54">
        <v>152469</v>
      </c>
      <c r="X17" s="54">
        <v>165601</v>
      </c>
      <c r="Y17" s="54">
        <v>190348</v>
      </c>
      <c r="Z17" s="54">
        <v>217362</v>
      </c>
      <c r="AA17" s="54">
        <v>245981</v>
      </c>
      <c r="AB17" s="54">
        <v>269775</v>
      </c>
      <c r="AC17" s="54">
        <v>300812</v>
      </c>
      <c r="AD17" s="55">
        <v>334045</v>
      </c>
      <c r="AE17" s="56">
        <v>371995</v>
      </c>
      <c r="AF17" s="54">
        <v>399412</v>
      </c>
      <c r="AG17" s="54">
        <v>431367</v>
      </c>
      <c r="AH17" s="54">
        <v>464650</v>
      </c>
      <c r="AI17" s="54">
        <v>487470</v>
      </c>
      <c r="AJ17" s="54">
        <v>520281</v>
      </c>
      <c r="AK17" s="54">
        <v>564696</v>
      </c>
      <c r="AL17" s="54">
        <v>605260</v>
      </c>
      <c r="AM17" s="54">
        <v>643803</v>
      </c>
      <c r="AN17" s="54">
        <v>680067</v>
      </c>
      <c r="AO17" s="54">
        <v>716054</v>
      </c>
      <c r="AP17" s="55">
        <v>747036</v>
      </c>
      <c r="AQ17" s="56">
        <v>777523</v>
      </c>
      <c r="AR17" s="54">
        <v>814887</v>
      </c>
      <c r="AS17" s="54">
        <v>860079</v>
      </c>
      <c r="AT17" s="54">
        <v>909857</v>
      </c>
      <c r="AU17" s="54">
        <v>953272</v>
      </c>
      <c r="AV17" s="54">
        <v>994020</v>
      </c>
      <c r="AW17" s="54">
        <v>1040778</v>
      </c>
      <c r="AX17" s="54">
        <v>1086839</v>
      </c>
      <c r="AY17" s="54">
        <v>1132971</v>
      </c>
      <c r="AZ17" s="54">
        <v>1170995</v>
      </c>
      <c r="BA17" s="54">
        <v>1211079</v>
      </c>
      <c r="BB17" s="55">
        <v>1252866</v>
      </c>
      <c r="BC17" s="56">
        <v>1291509</v>
      </c>
      <c r="BD17" s="54">
        <v>1324250</v>
      </c>
      <c r="BE17" s="54">
        <v>1349916</v>
      </c>
      <c r="BF17" s="54">
        <v>1377508</v>
      </c>
      <c r="BG17" s="54">
        <v>1404032</v>
      </c>
      <c r="BH17" s="54">
        <v>1423775</v>
      </c>
      <c r="BI17" s="54">
        <v>1454023</v>
      </c>
      <c r="BJ17" s="54">
        <v>1483311</v>
      </c>
      <c r="BK17" s="54">
        <v>1505723</v>
      </c>
      <c r="BL17" s="54">
        <v>1524658</v>
      </c>
      <c r="BM17" s="54">
        <v>1550119</v>
      </c>
      <c r="BN17" s="55">
        <v>1567573</v>
      </c>
      <c r="BO17" s="56">
        <v>1581728</v>
      </c>
      <c r="BP17" s="54">
        <v>1592936</v>
      </c>
      <c r="BQ17" s="54">
        <v>1607920</v>
      </c>
      <c r="BR17" s="54">
        <v>1624566</v>
      </c>
      <c r="BS17" s="54">
        <v>1636199</v>
      </c>
      <c r="BT17" s="54">
        <v>1645612</v>
      </c>
      <c r="BU17" s="54">
        <v>1653970</v>
      </c>
      <c r="BV17" s="54">
        <v>1667877</v>
      </c>
      <c r="BW17" s="54">
        <v>1672470</v>
      </c>
      <c r="BX17" s="54">
        <v>1678035</v>
      </c>
      <c r="BY17" s="54">
        <v>1686158</v>
      </c>
      <c r="BZ17" s="55">
        <v>1695455</v>
      </c>
      <c r="CA17" s="56">
        <v>1701399</v>
      </c>
      <c r="CB17" s="54">
        <v>1707848</v>
      </c>
      <c r="CC17" s="54">
        <v>1712654</v>
      </c>
      <c r="CD17" s="54">
        <v>1727211</v>
      </c>
      <c r="CE17" s="54">
        <v>1736046</v>
      </c>
      <c r="CF17" s="54">
        <v>1746576</v>
      </c>
      <c r="CG17" s="54">
        <v>1759657</v>
      </c>
      <c r="CH17" s="54">
        <v>1769670</v>
      </c>
      <c r="CI17" s="54">
        <v>1777253</v>
      </c>
      <c r="CJ17" s="54">
        <v>1788441</v>
      </c>
      <c r="CK17" s="54">
        <v>1800993</v>
      </c>
      <c r="CL17" s="55">
        <v>1821941</v>
      </c>
      <c r="CM17" s="56">
        <v>1830827</v>
      </c>
      <c r="CN17" s="54">
        <v>1839252</v>
      </c>
      <c r="CO17" s="54">
        <v>1844822</v>
      </c>
      <c r="CP17" s="54">
        <v>1849671</v>
      </c>
      <c r="CQ17" s="54">
        <v>1854793</v>
      </c>
      <c r="CR17" s="54">
        <v>1860983</v>
      </c>
      <c r="CS17" s="54">
        <v>1874148</v>
      </c>
      <c r="CT17" s="54">
        <v>1886550</v>
      </c>
      <c r="CU17" s="54">
        <v>1902896</v>
      </c>
      <c r="CV17" s="54">
        <v>1919475</v>
      </c>
      <c r="CW17" s="54">
        <v>1935663</v>
      </c>
      <c r="CX17" s="55">
        <v>1948615</v>
      </c>
      <c r="CY17" s="56">
        <v>1951799</v>
      </c>
      <c r="CZ17" s="54">
        <v>1958285</v>
      </c>
      <c r="DA17" s="54">
        <v>1964486</v>
      </c>
      <c r="DB17" s="54">
        <v>1974617</v>
      </c>
      <c r="DC17" s="54">
        <v>1982403</v>
      </c>
      <c r="DD17" s="54">
        <v>1992331</v>
      </c>
      <c r="DE17" s="54">
        <v>2007709</v>
      </c>
      <c r="DF17" s="54">
        <v>2030773</v>
      </c>
      <c r="DG17" s="54">
        <v>2042826</v>
      </c>
      <c r="DH17" s="54">
        <v>2052501</v>
      </c>
      <c r="DI17" s="54">
        <v>2063145</v>
      </c>
      <c r="DJ17" s="55">
        <v>2077909</v>
      </c>
      <c r="DK17" s="56">
        <v>2091495</v>
      </c>
      <c r="DL17" s="54">
        <v>2100134</v>
      </c>
      <c r="DM17" s="54">
        <v>2110442</v>
      </c>
      <c r="DN17" s="54">
        <v>2124345</v>
      </c>
      <c r="DO17" s="54">
        <v>2138380</v>
      </c>
      <c r="DP17" s="54">
        <v>2167864</v>
      </c>
      <c r="DQ17" s="54">
        <v>2177355</v>
      </c>
      <c r="DR17" s="54">
        <v>2187029</v>
      </c>
      <c r="DS17" s="54">
        <v>2194356</v>
      </c>
      <c r="DT17" s="54">
        <v>2199861</v>
      </c>
      <c r="DU17" s="54">
        <v>2212812</v>
      </c>
      <c r="DV17" s="55">
        <v>2224536</v>
      </c>
      <c r="DW17" s="56">
        <v>2233460</v>
      </c>
      <c r="DX17" s="54">
        <v>2239626</v>
      </c>
      <c r="DY17" s="54">
        <v>2249412</v>
      </c>
      <c r="DZ17" s="54">
        <v>2260698</v>
      </c>
      <c r="EA17" s="54">
        <v>2268425</v>
      </c>
      <c r="EB17" s="54">
        <v>2280281</v>
      </c>
      <c r="EC17" s="54">
        <v>2292658</v>
      </c>
      <c r="ED17" s="54">
        <v>2302613</v>
      </c>
      <c r="EE17" s="54">
        <v>2310611</v>
      </c>
      <c r="EF17" s="54">
        <v>2318093</v>
      </c>
      <c r="EG17" s="54">
        <v>2326125</v>
      </c>
      <c r="EH17" s="55">
        <v>2336023</v>
      </c>
      <c r="EI17" s="56">
        <v>2340735</v>
      </c>
      <c r="EJ17" s="54">
        <v>2350374</v>
      </c>
      <c r="EK17" s="54">
        <v>2361000</v>
      </c>
      <c r="EL17" s="54">
        <v>2371402</v>
      </c>
      <c r="EM17" s="54">
        <v>2383509</v>
      </c>
      <c r="EN17" s="54">
        <v>2402535</v>
      </c>
      <c r="EO17" s="54">
        <v>2413904</v>
      </c>
      <c r="EP17" s="54">
        <v>2420088</v>
      </c>
      <c r="EQ17" s="54">
        <v>2423613</v>
      </c>
      <c r="ER17" s="54">
        <v>2433069</v>
      </c>
      <c r="ES17" s="54">
        <v>2441129</v>
      </c>
      <c r="ET17" s="55">
        <v>2450594</v>
      </c>
      <c r="EU17" s="56">
        <v>2459241</v>
      </c>
      <c r="EV17" s="54">
        <v>2469895</v>
      </c>
      <c r="EW17" s="54">
        <v>2485698</v>
      </c>
      <c r="EX17" s="54">
        <v>2505263</v>
      </c>
      <c r="EY17" s="54">
        <v>2529417</v>
      </c>
      <c r="EZ17" s="54">
        <v>2553967</v>
      </c>
      <c r="FA17" s="54">
        <v>2574646</v>
      </c>
      <c r="FB17" s="54">
        <v>2588386</v>
      </c>
      <c r="FC17" s="54">
        <v>2610291</v>
      </c>
      <c r="FD17" s="54">
        <v>2633292</v>
      </c>
      <c r="FE17" s="54">
        <v>2651028</v>
      </c>
      <c r="FF17" s="55">
        <v>2668097</v>
      </c>
      <c r="FG17" s="56">
        <v>2680601</v>
      </c>
      <c r="FH17" s="54">
        <v>2687794</v>
      </c>
      <c r="FI17" s="54">
        <v>2692586</v>
      </c>
      <c r="FJ17" s="54">
        <v>2698917</v>
      </c>
      <c r="FK17" s="54">
        <v>2709150</v>
      </c>
      <c r="FL17" s="54">
        <v>2720807</v>
      </c>
      <c r="FM17" s="54">
        <v>2732981</v>
      </c>
      <c r="FN17" s="54">
        <v>2742613</v>
      </c>
      <c r="FO17" s="54">
        <v>2751189</v>
      </c>
      <c r="FP17" s="54">
        <v>2761042</v>
      </c>
      <c r="FQ17" s="54">
        <v>2769152</v>
      </c>
      <c r="FR17" s="55">
        <v>2776477</v>
      </c>
      <c r="FS17" s="56">
        <v>2785613</v>
      </c>
      <c r="FT17" s="54">
        <v>2791654</v>
      </c>
      <c r="FU17" s="54">
        <v>2799921</v>
      </c>
      <c r="FV17" s="54">
        <v>2808577</v>
      </c>
      <c r="FW17" s="54">
        <v>2817176</v>
      </c>
      <c r="FX17" s="54">
        <v>2824494</v>
      </c>
      <c r="FY17" s="54">
        <v>2833809</v>
      </c>
      <c r="FZ17" s="54">
        <v>2841406</v>
      </c>
      <c r="GA17" s="54">
        <v>2849158</v>
      </c>
      <c r="GB17" s="54">
        <v>2859992</v>
      </c>
      <c r="GC17" s="54">
        <v>2873421</v>
      </c>
      <c r="GD17" s="55">
        <v>2885898</v>
      </c>
      <c r="GE17" s="56">
        <v>2908169</v>
      </c>
      <c r="GF17" s="54">
        <v>2926043</v>
      </c>
      <c r="GG17" s="54">
        <v>2940290</v>
      </c>
      <c r="GH17" s="54">
        <v>2950097</v>
      </c>
      <c r="GI17" s="54">
        <v>2964115</v>
      </c>
      <c r="GJ17" s="54">
        <v>2975933</v>
      </c>
      <c r="GK17" s="54">
        <v>2982433</v>
      </c>
      <c r="GL17" s="54">
        <v>2989655</v>
      </c>
      <c r="GM17" s="54">
        <v>2999286</v>
      </c>
      <c r="GN17" s="54">
        <v>3014032</v>
      </c>
      <c r="GO17" s="54">
        <v>3026637</v>
      </c>
      <c r="GP17" s="55">
        <v>3055678</v>
      </c>
      <c r="GQ17" s="56">
        <v>3071867</v>
      </c>
      <c r="GR17" s="54">
        <v>3082585</v>
      </c>
      <c r="GS17" s="54">
        <v>3095786</v>
      </c>
      <c r="GT17" s="54">
        <v>3107340</v>
      </c>
      <c r="GU17" s="54">
        <v>3120717</v>
      </c>
      <c r="GV17" s="54">
        <v>3132931</v>
      </c>
      <c r="GW17" s="54">
        <v>3142582</v>
      </c>
      <c r="GX17" s="54">
        <v>3154887</v>
      </c>
      <c r="GY17" s="54">
        <v>3171674</v>
      </c>
      <c r="GZ17" s="54">
        <v>3184867</v>
      </c>
      <c r="HA17" s="54">
        <v>3197788</v>
      </c>
      <c r="HB17" s="55">
        <v>3210887</v>
      </c>
      <c r="HC17" s="56">
        <v>3227455</v>
      </c>
      <c r="HD17" s="54">
        <v>3242993</v>
      </c>
      <c r="HE17" s="54">
        <v>3258052</v>
      </c>
      <c r="HF17" s="54">
        <v>3271528</v>
      </c>
      <c r="HG17" s="54">
        <v>3290252</v>
      </c>
      <c r="HH17" s="54">
        <v>3304775</v>
      </c>
      <c r="HI17" s="54">
        <v>3315428</v>
      </c>
      <c r="HJ17" s="54">
        <v>3322032</v>
      </c>
      <c r="HK17" s="54">
        <v>3324452</v>
      </c>
      <c r="HL17" s="54">
        <v>3327824</v>
      </c>
      <c r="HM17" s="54">
        <v>3335302</v>
      </c>
      <c r="HN17" s="55">
        <v>3341704</v>
      </c>
      <c r="HO17" s="56">
        <v>3346450</v>
      </c>
      <c r="HP17" s="54">
        <v>3351134</v>
      </c>
      <c r="HQ17" s="54">
        <v>3359840</v>
      </c>
      <c r="HR17" s="54">
        <v>3365074</v>
      </c>
      <c r="HS17" s="54">
        <v>3370089</v>
      </c>
      <c r="HT17" s="54">
        <v>3374084</v>
      </c>
      <c r="HU17" s="54">
        <v>3379855</v>
      </c>
      <c r="HV17" s="54">
        <v>3387592</v>
      </c>
      <c r="HW17" s="54">
        <v>3396514</v>
      </c>
      <c r="HX17" s="54">
        <v>3402136</v>
      </c>
      <c r="HY17" s="54">
        <v>3405439</v>
      </c>
      <c r="HZ17" s="55">
        <v>3409508</v>
      </c>
      <c r="IA17" s="56">
        <v>3415547</v>
      </c>
      <c r="IB17" s="54">
        <v>3420638</v>
      </c>
      <c r="IC17" s="54">
        <v>3426536</v>
      </c>
      <c r="ID17" s="54">
        <v>3432095</v>
      </c>
      <c r="IE17" s="54">
        <v>3437943</v>
      </c>
      <c r="IF17" s="54">
        <v>3445243</v>
      </c>
      <c r="IG17" s="54">
        <v>3449987</v>
      </c>
      <c r="IH17" s="54">
        <v>3456878</v>
      </c>
      <c r="II17" s="54">
        <v>3469636</v>
      </c>
      <c r="IJ17" s="54">
        <v>3479637</v>
      </c>
      <c r="IK17" s="54">
        <v>3486143</v>
      </c>
      <c r="IL17" s="55">
        <v>3493740</v>
      </c>
      <c r="IM17" s="56"/>
      <c r="IN17" s="54"/>
      <c r="IO17" s="54"/>
      <c r="IP17" s="54"/>
      <c r="IQ17" s="54"/>
      <c r="IR17" s="54"/>
      <c r="IS17" s="54"/>
      <c r="IT17" s="54"/>
      <c r="IU17" s="54"/>
      <c r="IV17" s="54"/>
      <c r="IW17" s="54"/>
      <c r="IX17" s="55"/>
    </row>
    <row r="18" spans="1:258" x14ac:dyDescent="0.2">
      <c r="A18" s="221" t="s">
        <v>87</v>
      </c>
      <c r="B18" s="123">
        <f t="shared" si="46"/>
        <v>1</v>
      </c>
      <c r="C18" s="123">
        <f t="shared" si="47"/>
        <v>485</v>
      </c>
      <c r="D18" s="182"/>
      <c r="E18" s="185"/>
      <c r="F18" s="186"/>
      <c r="G18" s="169"/>
      <c r="H18" s="170"/>
      <c r="I18" s="170"/>
      <c r="J18" s="170"/>
      <c r="K18" s="170"/>
      <c r="L18" s="54">
        <v>485</v>
      </c>
      <c r="M18" s="54">
        <v>485</v>
      </c>
      <c r="N18" s="54">
        <v>485</v>
      </c>
      <c r="O18" s="54">
        <v>437</v>
      </c>
      <c r="P18" s="54">
        <v>437</v>
      </c>
      <c r="Q18" s="54">
        <v>342</v>
      </c>
      <c r="R18" s="55">
        <v>265</v>
      </c>
      <c r="S18" s="56">
        <v>265</v>
      </c>
      <c r="T18" s="54">
        <v>265</v>
      </c>
      <c r="U18" s="54">
        <v>265</v>
      </c>
      <c r="V18" s="54">
        <v>265</v>
      </c>
      <c r="W18" s="54">
        <v>265</v>
      </c>
      <c r="X18" s="54">
        <v>265</v>
      </c>
      <c r="Y18" s="54">
        <v>265</v>
      </c>
      <c r="Z18" s="54">
        <v>265</v>
      </c>
      <c r="AA18" s="54">
        <v>265</v>
      </c>
      <c r="AB18" s="54">
        <v>265</v>
      </c>
      <c r="AC18" s="54">
        <v>265</v>
      </c>
      <c r="AD18" s="55">
        <v>265</v>
      </c>
      <c r="AE18" s="56">
        <v>265</v>
      </c>
      <c r="AF18" s="54">
        <v>265</v>
      </c>
      <c r="AG18" s="54">
        <v>265</v>
      </c>
      <c r="AH18" s="54">
        <v>265</v>
      </c>
      <c r="AI18" s="54">
        <v>265</v>
      </c>
      <c r="AJ18" s="54">
        <v>265</v>
      </c>
      <c r="AK18" s="54">
        <v>265</v>
      </c>
      <c r="AL18" s="54">
        <v>265</v>
      </c>
      <c r="AM18" s="54">
        <v>265</v>
      </c>
      <c r="AN18" s="54">
        <v>265</v>
      </c>
      <c r="AO18" s="54">
        <v>265</v>
      </c>
      <c r="AP18" s="55">
        <v>265</v>
      </c>
      <c r="AQ18" s="56">
        <v>265</v>
      </c>
      <c r="AR18" s="54">
        <v>265</v>
      </c>
      <c r="AS18" s="54">
        <v>265</v>
      </c>
      <c r="AT18" s="54">
        <v>265</v>
      </c>
      <c r="AU18" s="54">
        <v>265</v>
      </c>
      <c r="AV18" s="54">
        <v>265</v>
      </c>
      <c r="AW18" s="54">
        <v>265</v>
      </c>
      <c r="AX18" s="54">
        <v>265</v>
      </c>
      <c r="AY18" s="54">
        <v>265</v>
      </c>
      <c r="AZ18" s="54">
        <v>265</v>
      </c>
      <c r="BA18" s="54">
        <v>265</v>
      </c>
      <c r="BB18" s="55">
        <v>265</v>
      </c>
      <c r="BC18" s="56">
        <v>265</v>
      </c>
      <c r="BD18" s="54">
        <v>265</v>
      </c>
      <c r="BE18" s="54">
        <v>265</v>
      </c>
      <c r="BF18" s="54">
        <v>265</v>
      </c>
      <c r="BG18" s="54">
        <v>265</v>
      </c>
      <c r="BH18" s="54">
        <v>265</v>
      </c>
      <c r="BI18" s="54">
        <v>265</v>
      </c>
      <c r="BJ18" s="54">
        <v>265</v>
      </c>
      <c r="BK18" s="54">
        <v>265</v>
      </c>
      <c r="BL18" s="54">
        <v>265</v>
      </c>
      <c r="BM18" s="54">
        <v>265</v>
      </c>
      <c r="BN18" s="55">
        <v>265</v>
      </c>
      <c r="BO18" s="56">
        <v>265</v>
      </c>
      <c r="BP18" s="54">
        <v>265</v>
      </c>
      <c r="BQ18" s="54">
        <v>265</v>
      </c>
      <c r="BR18" s="54">
        <v>179</v>
      </c>
      <c r="BS18" s="54">
        <v>179</v>
      </c>
      <c r="BT18" s="54">
        <v>179</v>
      </c>
      <c r="BU18" s="54">
        <v>139</v>
      </c>
      <c r="BV18" s="54">
        <v>139</v>
      </c>
      <c r="BW18" s="54">
        <v>66</v>
      </c>
      <c r="BX18" s="54">
        <v>66</v>
      </c>
      <c r="BY18" s="54">
        <v>66</v>
      </c>
      <c r="BZ18" s="55">
        <v>66</v>
      </c>
      <c r="CA18" s="56">
        <v>66</v>
      </c>
      <c r="CB18" s="54">
        <v>66</v>
      </c>
      <c r="CC18" s="54">
        <v>66</v>
      </c>
      <c r="CD18" s="54">
        <v>66</v>
      </c>
      <c r="CE18" s="54">
        <v>66</v>
      </c>
      <c r="CF18" s="54">
        <v>66</v>
      </c>
      <c r="CG18" s="54">
        <v>66</v>
      </c>
      <c r="CH18" s="54">
        <v>66</v>
      </c>
      <c r="CI18" s="54">
        <v>66</v>
      </c>
      <c r="CJ18" s="54">
        <v>66</v>
      </c>
      <c r="CK18" s="54">
        <v>66</v>
      </c>
      <c r="CL18" s="55">
        <v>66</v>
      </c>
      <c r="CM18" s="56">
        <v>66</v>
      </c>
      <c r="CN18" s="54">
        <v>66</v>
      </c>
      <c r="CO18" s="54">
        <v>66</v>
      </c>
      <c r="CP18" s="54">
        <v>66</v>
      </c>
      <c r="CQ18" s="54">
        <v>59</v>
      </c>
      <c r="CR18" s="54">
        <v>59</v>
      </c>
      <c r="CS18" s="54">
        <v>59</v>
      </c>
      <c r="CT18" s="54">
        <v>59</v>
      </c>
      <c r="CU18" s="54">
        <v>59</v>
      </c>
      <c r="CV18" s="54">
        <v>59</v>
      </c>
      <c r="CW18" s="54">
        <v>59</v>
      </c>
      <c r="CX18" s="55">
        <v>59</v>
      </c>
      <c r="CY18" s="56">
        <v>59</v>
      </c>
      <c r="CZ18" s="54">
        <v>59</v>
      </c>
      <c r="DA18" s="54">
        <v>59</v>
      </c>
      <c r="DB18" s="54">
        <v>59</v>
      </c>
      <c r="DC18" s="54">
        <v>59</v>
      </c>
      <c r="DD18" s="54">
        <v>59</v>
      </c>
      <c r="DE18" s="54">
        <v>59</v>
      </c>
      <c r="DF18" s="54">
        <v>59</v>
      </c>
      <c r="DG18" s="54">
        <v>59</v>
      </c>
      <c r="DH18" s="54">
        <v>59</v>
      </c>
      <c r="DI18" s="54">
        <v>59</v>
      </c>
      <c r="DJ18" s="55">
        <v>59</v>
      </c>
      <c r="DK18" s="56">
        <v>59</v>
      </c>
      <c r="DL18" s="54">
        <v>59</v>
      </c>
      <c r="DM18" s="54">
        <v>59</v>
      </c>
      <c r="DN18" s="54">
        <v>59</v>
      </c>
      <c r="DO18" s="54">
        <v>59</v>
      </c>
      <c r="DP18" s="54">
        <v>59</v>
      </c>
      <c r="DQ18" s="54">
        <v>59</v>
      </c>
      <c r="DR18" s="54">
        <v>59</v>
      </c>
      <c r="DS18" s="54">
        <v>59</v>
      </c>
      <c r="DT18" s="54">
        <v>59</v>
      </c>
      <c r="DU18" s="54">
        <v>59</v>
      </c>
      <c r="DV18" s="55">
        <v>59</v>
      </c>
      <c r="DW18" s="56">
        <v>59</v>
      </c>
      <c r="DX18" s="54">
        <v>59</v>
      </c>
      <c r="DY18" s="54">
        <v>59</v>
      </c>
      <c r="DZ18" s="54">
        <v>59</v>
      </c>
      <c r="EA18" s="54">
        <v>59</v>
      </c>
      <c r="EB18" s="54">
        <v>59</v>
      </c>
      <c r="EC18" s="54">
        <v>59</v>
      </c>
      <c r="ED18" s="54">
        <v>59</v>
      </c>
      <c r="EE18" s="54">
        <v>59</v>
      </c>
      <c r="EF18" s="54">
        <v>59</v>
      </c>
      <c r="EG18" s="54">
        <v>59</v>
      </c>
      <c r="EH18" s="55">
        <v>59</v>
      </c>
      <c r="EI18" s="56">
        <v>59</v>
      </c>
      <c r="EJ18" s="54">
        <v>59</v>
      </c>
      <c r="EK18" s="54">
        <v>59</v>
      </c>
      <c r="EL18" s="54">
        <v>59</v>
      </c>
      <c r="EM18" s="54">
        <v>59</v>
      </c>
      <c r="EN18" s="54">
        <v>59</v>
      </c>
      <c r="EO18" s="54">
        <v>59</v>
      </c>
      <c r="EP18" s="54">
        <v>59</v>
      </c>
      <c r="EQ18" s="54">
        <v>59</v>
      </c>
      <c r="ER18" s="54">
        <v>59</v>
      </c>
      <c r="ES18" s="54">
        <v>59</v>
      </c>
      <c r="ET18" s="55">
        <v>59</v>
      </c>
      <c r="EU18" s="56">
        <v>59</v>
      </c>
      <c r="EV18" s="54">
        <v>59</v>
      </c>
      <c r="EW18" s="54">
        <v>59</v>
      </c>
      <c r="EX18" s="54">
        <v>59</v>
      </c>
      <c r="EY18" s="54">
        <v>59</v>
      </c>
      <c r="EZ18" s="54">
        <v>59</v>
      </c>
      <c r="FA18" s="54">
        <v>59</v>
      </c>
      <c r="FB18" s="54">
        <v>59</v>
      </c>
      <c r="FC18" s="54">
        <v>59</v>
      </c>
      <c r="FD18" s="54">
        <v>59</v>
      </c>
      <c r="FE18" s="54">
        <v>59</v>
      </c>
      <c r="FF18" s="55">
        <v>59</v>
      </c>
      <c r="FG18" s="56">
        <v>59</v>
      </c>
      <c r="FH18" s="54">
        <v>59</v>
      </c>
      <c r="FI18" s="54">
        <v>59</v>
      </c>
      <c r="FJ18" s="54">
        <v>59</v>
      </c>
      <c r="FK18" s="54">
        <v>59</v>
      </c>
      <c r="FL18" s="54">
        <v>59</v>
      </c>
      <c r="FM18" s="54">
        <v>59</v>
      </c>
      <c r="FN18" s="54">
        <v>59</v>
      </c>
      <c r="FO18" s="54">
        <v>59</v>
      </c>
      <c r="FP18" s="54">
        <v>59</v>
      </c>
      <c r="FQ18" s="54">
        <v>59</v>
      </c>
      <c r="FR18" s="55">
        <v>59</v>
      </c>
      <c r="FS18" s="56">
        <v>59</v>
      </c>
      <c r="FT18" s="54">
        <v>59</v>
      </c>
      <c r="FU18" s="54">
        <v>59</v>
      </c>
      <c r="FV18" s="54">
        <v>59</v>
      </c>
      <c r="FW18" s="54">
        <v>59</v>
      </c>
      <c r="FX18" s="54">
        <v>46</v>
      </c>
      <c r="FY18" s="54">
        <v>46</v>
      </c>
      <c r="FZ18" s="54">
        <v>46</v>
      </c>
      <c r="GA18" s="54">
        <v>46</v>
      </c>
      <c r="GB18" s="54">
        <v>46</v>
      </c>
      <c r="GC18" s="54">
        <v>46</v>
      </c>
      <c r="GD18" s="55">
        <v>46</v>
      </c>
      <c r="GE18" s="56">
        <v>46</v>
      </c>
      <c r="GF18" s="54">
        <v>46</v>
      </c>
      <c r="GG18" s="54">
        <v>46</v>
      </c>
      <c r="GH18" s="54">
        <v>46</v>
      </c>
      <c r="GI18" s="54">
        <v>46</v>
      </c>
      <c r="GJ18" s="54">
        <v>37</v>
      </c>
      <c r="GK18" s="54">
        <v>21</v>
      </c>
      <c r="GL18" s="54">
        <v>6</v>
      </c>
      <c r="GM18" s="54">
        <v>6</v>
      </c>
      <c r="GN18" s="54">
        <v>6</v>
      </c>
      <c r="GO18" s="54">
        <v>6</v>
      </c>
      <c r="GP18" s="55">
        <v>6</v>
      </c>
      <c r="GQ18" s="56">
        <v>6</v>
      </c>
      <c r="GR18" s="54">
        <v>6</v>
      </c>
      <c r="GS18" s="54">
        <v>6</v>
      </c>
      <c r="GT18" s="54">
        <v>6</v>
      </c>
      <c r="GU18" s="54">
        <v>6</v>
      </c>
      <c r="GV18" s="54">
        <v>6</v>
      </c>
      <c r="GW18" s="54">
        <v>6</v>
      </c>
      <c r="GX18" s="54">
        <v>6</v>
      </c>
      <c r="GY18" s="54">
        <v>6</v>
      </c>
      <c r="GZ18" s="54">
        <v>6</v>
      </c>
      <c r="HA18" s="54">
        <v>6</v>
      </c>
      <c r="HB18" s="55">
        <v>6</v>
      </c>
      <c r="HC18" s="56">
        <v>6</v>
      </c>
      <c r="HD18" s="54">
        <v>6</v>
      </c>
      <c r="HE18" s="54">
        <v>6</v>
      </c>
      <c r="HF18" s="54">
        <v>6</v>
      </c>
      <c r="HG18" s="54">
        <v>6</v>
      </c>
      <c r="HH18" s="54">
        <v>6</v>
      </c>
      <c r="HI18" s="54">
        <v>6</v>
      </c>
      <c r="HJ18" s="54">
        <v>6</v>
      </c>
      <c r="HK18" s="54">
        <v>6</v>
      </c>
      <c r="HL18" s="54">
        <v>6</v>
      </c>
      <c r="HM18" s="54">
        <v>6</v>
      </c>
      <c r="HN18" s="55">
        <v>6</v>
      </c>
      <c r="HO18" s="56">
        <v>6</v>
      </c>
      <c r="HP18" s="54">
        <v>5</v>
      </c>
      <c r="HQ18" s="54">
        <v>5</v>
      </c>
      <c r="HR18" s="54">
        <v>5</v>
      </c>
      <c r="HS18" s="54">
        <v>1</v>
      </c>
      <c r="HT18" s="54">
        <v>1</v>
      </c>
      <c r="HU18" s="54">
        <v>1</v>
      </c>
      <c r="HV18" s="54">
        <v>1</v>
      </c>
      <c r="HW18" s="54">
        <v>1</v>
      </c>
      <c r="HX18" s="54">
        <v>1</v>
      </c>
      <c r="HY18" s="54">
        <v>1</v>
      </c>
      <c r="HZ18" s="55">
        <v>1</v>
      </c>
      <c r="IA18" s="56">
        <v>1</v>
      </c>
      <c r="IB18" s="54">
        <v>1</v>
      </c>
      <c r="IC18" s="54">
        <v>1</v>
      </c>
      <c r="ID18" s="54">
        <v>1</v>
      </c>
      <c r="IE18" s="54">
        <v>1</v>
      </c>
      <c r="IF18" s="54">
        <v>1</v>
      </c>
      <c r="IG18" s="54">
        <v>1</v>
      </c>
      <c r="IH18" s="54">
        <v>1</v>
      </c>
      <c r="II18" s="54">
        <v>1</v>
      </c>
      <c r="IJ18" s="54">
        <v>1</v>
      </c>
      <c r="IK18" s="54">
        <v>1</v>
      </c>
      <c r="IL18" s="55">
        <v>1</v>
      </c>
      <c r="IM18" s="56"/>
      <c r="IN18" s="54"/>
      <c r="IO18" s="54"/>
      <c r="IP18" s="54"/>
      <c r="IQ18" s="54"/>
      <c r="IR18" s="54"/>
      <c r="IS18" s="54"/>
      <c r="IT18" s="54"/>
      <c r="IU18" s="54"/>
      <c r="IV18" s="54"/>
      <c r="IW18" s="54"/>
      <c r="IX18" s="55"/>
    </row>
    <row r="19" spans="1:258" x14ac:dyDescent="0.2">
      <c r="A19" s="221" t="s">
        <v>88</v>
      </c>
      <c r="B19" s="134">
        <f t="shared" si="46"/>
        <v>10559</v>
      </c>
      <c r="C19" s="134">
        <f t="shared" si="47"/>
        <v>2737131</v>
      </c>
      <c r="D19" s="182"/>
      <c r="E19" s="185"/>
      <c r="F19" s="186"/>
      <c r="G19" s="169"/>
      <c r="H19" s="170"/>
      <c r="I19" s="170"/>
      <c r="J19" s="170"/>
      <c r="K19" s="170"/>
      <c r="L19" s="54">
        <v>10559</v>
      </c>
      <c r="M19" s="54">
        <v>24393</v>
      </c>
      <c r="N19" s="54">
        <v>40465</v>
      </c>
      <c r="O19" s="54">
        <v>52339</v>
      </c>
      <c r="P19" s="54">
        <v>63541</v>
      </c>
      <c r="Q19" s="54">
        <v>73164</v>
      </c>
      <c r="R19" s="55">
        <v>83566</v>
      </c>
      <c r="S19" s="56">
        <v>91907</v>
      </c>
      <c r="T19" s="54">
        <v>105579</v>
      </c>
      <c r="U19" s="54">
        <v>117814</v>
      </c>
      <c r="V19" s="54">
        <v>132014</v>
      </c>
      <c r="W19" s="54">
        <v>141623</v>
      </c>
      <c r="X19" s="54">
        <v>154755</v>
      </c>
      <c r="Y19" s="54">
        <v>163972</v>
      </c>
      <c r="Z19" s="54">
        <v>176237</v>
      </c>
      <c r="AA19" s="54">
        <v>192332</v>
      </c>
      <c r="AB19" s="54">
        <v>203381</v>
      </c>
      <c r="AC19" s="54">
        <v>217283</v>
      </c>
      <c r="AD19" s="55">
        <v>233766</v>
      </c>
      <c r="AE19" s="56">
        <v>251534</v>
      </c>
      <c r="AF19" s="54">
        <v>266492</v>
      </c>
      <c r="AG19" s="54">
        <v>283077</v>
      </c>
      <c r="AH19" s="54">
        <v>302159</v>
      </c>
      <c r="AI19" s="54">
        <v>315695</v>
      </c>
      <c r="AJ19" s="54">
        <v>331255</v>
      </c>
      <c r="AK19" s="54">
        <v>352862</v>
      </c>
      <c r="AL19" s="54">
        <v>374882</v>
      </c>
      <c r="AM19" s="54">
        <v>399847</v>
      </c>
      <c r="AN19" s="54">
        <v>420464</v>
      </c>
      <c r="AO19" s="54">
        <v>442947</v>
      </c>
      <c r="AP19" s="55">
        <v>459060</v>
      </c>
      <c r="AQ19" s="56">
        <v>475913</v>
      </c>
      <c r="AR19" s="54">
        <v>499570</v>
      </c>
      <c r="AS19" s="54">
        <v>527666</v>
      </c>
      <c r="AT19" s="54">
        <v>561085</v>
      </c>
      <c r="AU19" s="54">
        <v>586361</v>
      </c>
      <c r="AV19" s="54">
        <v>613112</v>
      </c>
      <c r="AW19" s="54">
        <v>644339</v>
      </c>
      <c r="AX19" s="54">
        <v>673816</v>
      </c>
      <c r="AY19" s="54">
        <v>703424</v>
      </c>
      <c r="AZ19" s="54">
        <v>725993</v>
      </c>
      <c r="BA19" s="54">
        <v>749992</v>
      </c>
      <c r="BB19" s="55">
        <v>777576</v>
      </c>
      <c r="BC19" s="56">
        <v>803787</v>
      </c>
      <c r="BD19" s="54">
        <v>824087</v>
      </c>
      <c r="BE19" s="54">
        <v>840155</v>
      </c>
      <c r="BF19" s="54">
        <v>856681</v>
      </c>
      <c r="BG19" s="54">
        <v>873998</v>
      </c>
      <c r="BH19" s="54">
        <v>887024</v>
      </c>
      <c r="BI19" s="54">
        <v>908453</v>
      </c>
      <c r="BJ19" s="54">
        <v>930042</v>
      </c>
      <c r="BK19" s="54">
        <v>946218</v>
      </c>
      <c r="BL19" s="54">
        <v>959201</v>
      </c>
      <c r="BM19" s="54">
        <v>977342</v>
      </c>
      <c r="BN19" s="55">
        <v>990510</v>
      </c>
      <c r="BO19" s="56">
        <v>1000941</v>
      </c>
      <c r="BP19" s="54">
        <v>1008844</v>
      </c>
      <c r="BQ19" s="54">
        <v>1021825</v>
      </c>
      <c r="BR19" s="54">
        <v>1036071</v>
      </c>
      <c r="BS19" s="54">
        <v>1044935</v>
      </c>
      <c r="BT19" s="54">
        <v>1052883</v>
      </c>
      <c r="BU19" s="54">
        <v>1060064</v>
      </c>
      <c r="BV19" s="54">
        <v>1072785</v>
      </c>
      <c r="BW19" s="54">
        <v>1077091</v>
      </c>
      <c r="BX19" s="54">
        <v>1081301</v>
      </c>
      <c r="BY19" s="54">
        <v>1087879</v>
      </c>
      <c r="BZ19" s="55">
        <v>1095929</v>
      </c>
      <c r="CA19" s="56">
        <v>1100515</v>
      </c>
      <c r="CB19" s="54">
        <v>1105582</v>
      </c>
      <c r="CC19" s="54">
        <v>1109327</v>
      </c>
      <c r="CD19" s="54">
        <v>1122532</v>
      </c>
      <c r="CE19" s="54">
        <v>1130332</v>
      </c>
      <c r="CF19" s="54">
        <v>1138799</v>
      </c>
      <c r="CG19" s="54">
        <v>1149627</v>
      </c>
      <c r="CH19" s="54">
        <v>1157715</v>
      </c>
      <c r="CI19" s="54">
        <v>1163894</v>
      </c>
      <c r="CJ19" s="54">
        <v>1172739</v>
      </c>
      <c r="CK19" s="54">
        <v>1183489</v>
      </c>
      <c r="CL19" s="55">
        <v>1201742</v>
      </c>
      <c r="CM19" s="56">
        <v>1209042</v>
      </c>
      <c r="CN19" s="54">
        <v>1215906</v>
      </c>
      <c r="CO19" s="54">
        <v>1220508</v>
      </c>
      <c r="CP19" s="54">
        <v>1224627</v>
      </c>
      <c r="CQ19" s="54">
        <v>1229007</v>
      </c>
      <c r="CR19" s="54">
        <v>1234351</v>
      </c>
      <c r="CS19" s="54">
        <v>1245449</v>
      </c>
      <c r="CT19" s="54">
        <v>1255149</v>
      </c>
      <c r="CU19" s="54">
        <v>1267734</v>
      </c>
      <c r="CV19" s="54">
        <v>1280867</v>
      </c>
      <c r="CW19" s="54">
        <v>1294968</v>
      </c>
      <c r="CX19" s="55">
        <v>1306281</v>
      </c>
      <c r="CY19" s="56">
        <v>1309074</v>
      </c>
      <c r="CZ19" s="54">
        <v>1314785</v>
      </c>
      <c r="DA19" s="54">
        <v>1320310</v>
      </c>
      <c r="DB19" s="54">
        <v>1329868</v>
      </c>
      <c r="DC19" s="54">
        <v>1337065</v>
      </c>
      <c r="DD19" s="54">
        <v>1345886</v>
      </c>
      <c r="DE19" s="54">
        <v>1358205</v>
      </c>
      <c r="DF19" s="54">
        <v>1377303</v>
      </c>
      <c r="DG19" s="54">
        <v>1387739</v>
      </c>
      <c r="DH19" s="54">
        <v>1395760</v>
      </c>
      <c r="DI19" s="54">
        <v>1405244</v>
      </c>
      <c r="DJ19" s="55">
        <v>1418021</v>
      </c>
      <c r="DK19" s="56">
        <v>1430175</v>
      </c>
      <c r="DL19" s="54">
        <v>1437820</v>
      </c>
      <c r="DM19" s="54">
        <v>1446893</v>
      </c>
      <c r="DN19" s="54">
        <v>1459383</v>
      </c>
      <c r="DO19" s="54">
        <v>1471123</v>
      </c>
      <c r="DP19" s="54">
        <v>1498005</v>
      </c>
      <c r="DQ19" s="54">
        <v>1506322</v>
      </c>
      <c r="DR19" s="54">
        <v>1514775</v>
      </c>
      <c r="DS19" s="54">
        <v>1520879</v>
      </c>
      <c r="DT19" s="54">
        <v>1525240</v>
      </c>
      <c r="DU19" s="54">
        <v>1536229</v>
      </c>
      <c r="DV19" s="55">
        <v>1546844</v>
      </c>
      <c r="DW19" s="56">
        <v>1555215</v>
      </c>
      <c r="DX19" s="54">
        <v>1560658</v>
      </c>
      <c r="DY19" s="54">
        <v>1569735</v>
      </c>
      <c r="DZ19" s="54">
        <v>1580200</v>
      </c>
      <c r="EA19" s="54">
        <v>1586503</v>
      </c>
      <c r="EB19" s="54">
        <v>1597526</v>
      </c>
      <c r="EC19" s="54">
        <v>1608890</v>
      </c>
      <c r="ED19" s="54">
        <v>1617728</v>
      </c>
      <c r="EE19" s="54">
        <v>1624858</v>
      </c>
      <c r="EF19" s="54">
        <v>1631430</v>
      </c>
      <c r="EG19" s="54">
        <v>1638763</v>
      </c>
      <c r="EH19" s="55">
        <v>1647803</v>
      </c>
      <c r="EI19" s="56">
        <v>1652020</v>
      </c>
      <c r="EJ19" s="54">
        <v>1660167</v>
      </c>
      <c r="EK19" s="54">
        <v>1669751</v>
      </c>
      <c r="EL19" s="54">
        <v>1679247</v>
      </c>
      <c r="EM19" s="54">
        <v>1690356</v>
      </c>
      <c r="EN19" s="54">
        <v>1708519</v>
      </c>
      <c r="EO19" s="54">
        <v>1718247</v>
      </c>
      <c r="EP19" s="54">
        <v>1723786</v>
      </c>
      <c r="EQ19" s="54">
        <v>1726938</v>
      </c>
      <c r="ER19" s="54">
        <v>1735246</v>
      </c>
      <c r="ES19" s="54">
        <v>1742557</v>
      </c>
      <c r="ET19" s="55">
        <v>1751246</v>
      </c>
      <c r="EU19" s="56">
        <v>1758446</v>
      </c>
      <c r="EV19" s="54">
        <v>1766840</v>
      </c>
      <c r="EW19" s="54">
        <v>1780876</v>
      </c>
      <c r="EX19" s="54">
        <v>1798272</v>
      </c>
      <c r="EY19" s="54">
        <v>1819979</v>
      </c>
      <c r="EZ19" s="54">
        <v>1842407</v>
      </c>
      <c r="FA19" s="54">
        <v>1861338</v>
      </c>
      <c r="FB19" s="54">
        <v>1873867</v>
      </c>
      <c r="FC19" s="54">
        <v>1892649</v>
      </c>
      <c r="FD19" s="54">
        <v>1913038</v>
      </c>
      <c r="FE19" s="54">
        <v>1926329</v>
      </c>
      <c r="FF19" s="55">
        <v>1940300</v>
      </c>
      <c r="FG19" s="56">
        <v>1950608</v>
      </c>
      <c r="FH19" s="54">
        <v>1956928</v>
      </c>
      <c r="FI19" s="54">
        <v>1960351</v>
      </c>
      <c r="FJ19" s="54">
        <v>1966114</v>
      </c>
      <c r="FK19" s="54">
        <v>1975767</v>
      </c>
      <c r="FL19" s="54">
        <v>1986362</v>
      </c>
      <c r="FM19" s="54">
        <v>1997737</v>
      </c>
      <c r="FN19" s="54">
        <v>2006067</v>
      </c>
      <c r="FO19" s="54">
        <v>2013790</v>
      </c>
      <c r="FP19" s="54">
        <v>2022825</v>
      </c>
      <c r="FQ19" s="54">
        <v>2030164</v>
      </c>
      <c r="FR19" s="55">
        <v>2036834</v>
      </c>
      <c r="FS19" s="56">
        <v>2045482</v>
      </c>
      <c r="FT19" s="54">
        <v>2051067</v>
      </c>
      <c r="FU19" s="54">
        <v>2058601</v>
      </c>
      <c r="FV19" s="54">
        <v>2066300</v>
      </c>
      <c r="FW19" s="54">
        <v>2074565</v>
      </c>
      <c r="FX19" s="54">
        <v>2081597</v>
      </c>
      <c r="FY19" s="54">
        <v>2090530</v>
      </c>
      <c r="FZ19" s="54">
        <v>2097803</v>
      </c>
      <c r="GA19" s="54">
        <v>2105215</v>
      </c>
      <c r="GB19" s="54">
        <v>2115359</v>
      </c>
      <c r="GC19" s="54">
        <v>2127550</v>
      </c>
      <c r="GD19" s="55">
        <v>2139292</v>
      </c>
      <c r="GE19" s="56">
        <v>2160638</v>
      </c>
      <c r="GF19" s="54">
        <v>2178041</v>
      </c>
      <c r="GG19" s="54">
        <v>2191936</v>
      </c>
      <c r="GH19" s="54">
        <v>2201492</v>
      </c>
      <c r="GI19" s="54">
        <v>2215250</v>
      </c>
      <c r="GJ19" s="54">
        <v>2226947</v>
      </c>
      <c r="GK19" s="54">
        <v>2233382</v>
      </c>
      <c r="GL19" s="54">
        <v>2240586</v>
      </c>
      <c r="GM19" s="54">
        <v>2249949</v>
      </c>
      <c r="GN19" s="54">
        <v>2264294</v>
      </c>
      <c r="GO19" s="54">
        <v>2276804</v>
      </c>
      <c r="GP19" s="55">
        <v>2305607</v>
      </c>
      <c r="GQ19" s="56">
        <v>2321384</v>
      </c>
      <c r="GR19" s="54">
        <v>2331957</v>
      </c>
      <c r="GS19" s="54">
        <v>2344959</v>
      </c>
      <c r="GT19" s="54">
        <v>2356192</v>
      </c>
      <c r="GU19" s="54">
        <v>2369457</v>
      </c>
      <c r="GV19" s="54">
        <v>2381463</v>
      </c>
      <c r="GW19" s="54">
        <v>2390936</v>
      </c>
      <c r="GX19" s="54">
        <v>2403079</v>
      </c>
      <c r="GY19" s="54">
        <v>2419587</v>
      </c>
      <c r="GZ19" s="54">
        <v>2432291</v>
      </c>
      <c r="HA19" s="54">
        <v>2444856</v>
      </c>
      <c r="HB19" s="55">
        <v>2457718</v>
      </c>
      <c r="HC19" s="56">
        <v>2474068</v>
      </c>
      <c r="HD19" s="54">
        <v>2489199</v>
      </c>
      <c r="HE19" s="54">
        <v>2503969</v>
      </c>
      <c r="HF19" s="54">
        <v>2517209</v>
      </c>
      <c r="HG19" s="54">
        <v>2535668</v>
      </c>
      <c r="HH19" s="54">
        <v>2550005</v>
      </c>
      <c r="HI19" s="54">
        <v>2560368</v>
      </c>
      <c r="HJ19" s="54">
        <v>2566916</v>
      </c>
      <c r="HK19" s="54">
        <v>2569297</v>
      </c>
      <c r="HL19" s="54">
        <v>2572393</v>
      </c>
      <c r="HM19" s="54">
        <v>2579708</v>
      </c>
      <c r="HN19" s="55">
        <v>2586084</v>
      </c>
      <c r="HO19" s="56">
        <v>2590767</v>
      </c>
      <c r="HP19" s="54">
        <v>2595427</v>
      </c>
      <c r="HQ19" s="54">
        <v>2604006</v>
      </c>
      <c r="HR19" s="54">
        <v>2609237</v>
      </c>
      <c r="HS19" s="54">
        <v>2614252</v>
      </c>
      <c r="HT19" s="54">
        <v>2618160</v>
      </c>
      <c r="HU19" s="54">
        <v>2623881</v>
      </c>
      <c r="HV19" s="54">
        <v>2631607</v>
      </c>
      <c r="HW19" s="54">
        <v>2640510</v>
      </c>
      <c r="HX19" s="54">
        <v>2646108</v>
      </c>
      <c r="HY19" s="54">
        <v>2649406</v>
      </c>
      <c r="HZ19" s="55">
        <v>2653472</v>
      </c>
      <c r="IA19" s="56">
        <v>2659456</v>
      </c>
      <c r="IB19" s="54">
        <v>2664522</v>
      </c>
      <c r="IC19" s="54">
        <v>2670405</v>
      </c>
      <c r="ID19" s="54">
        <v>2675958</v>
      </c>
      <c r="IE19" s="54">
        <v>2681805</v>
      </c>
      <c r="IF19" s="54">
        <v>2689048</v>
      </c>
      <c r="IG19" s="54">
        <v>2693770</v>
      </c>
      <c r="IH19" s="54">
        <v>2700653</v>
      </c>
      <c r="II19" s="54">
        <v>2713226</v>
      </c>
      <c r="IJ19" s="54">
        <v>2723155</v>
      </c>
      <c r="IK19" s="54">
        <v>2729569</v>
      </c>
      <c r="IL19" s="55">
        <v>2737131</v>
      </c>
      <c r="IM19" s="56"/>
      <c r="IN19" s="54"/>
      <c r="IO19" s="54"/>
      <c r="IP19" s="54"/>
      <c r="IQ19" s="54"/>
      <c r="IR19" s="54"/>
      <c r="IS19" s="54"/>
      <c r="IT19" s="54"/>
      <c r="IU19" s="54"/>
      <c r="IV19" s="54"/>
      <c r="IW19" s="54"/>
      <c r="IX19" s="55"/>
    </row>
    <row r="20" spans="1:258" x14ac:dyDescent="0.2">
      <c r="A20" s="221" t="s">
        <v>89</v>
      </c>
      <c r="B20" s="135">
        <f t="shared" si="46"/>
        <v>1055.9000000000001</v>
      </c>
      <c r="C20" s="135">
        <f t="shared" si="47"/>
        <v>1819.1766004415001</v>
      </c>
      <c r="D20" s="182"/>
      <c r="E20" s="185"/>
      <c r="F20" s="186"/>
      <c r="G20" s="179"/>
      <c r="H20" s="180"/>
      <c r="I20" s="180"/>
      <c r="J20" s="180"/>
      <c r="K20" s="180"/>
      <c r="L20" s="96">
        <v>1055.9000000000001</v>
      </c>
      <c r="M20" s="96">
        <v>1219.6500000000001</v>
      </c>
      <c r="N20" s="96">
        <v>1348.8333333333301</v>
      </c>
      <c r="O20" s="96">
        <v>1308.4749999999999</v>
      </c>
      <c r="P20" s="96">
        <v>1270.82</v>
      </c>
      <c r="Q20" s="96">
        <v>1219.4000000000001</v>
      </c>
      <c r="R20" s="97">
        <v>1193.8</v>
      </c>
      <c r="S20" s="98">
        <v>1148.8375000000001</v>
      </c>
      <c r="T20" s="96">
        <v>1173.0999999999999</v>
      </c>
      <c r="U20" s="96">
        <v>1178.1400000000001</v>
      </c>
      <c r="V20" s="96">
        <v>1200.1272727272701</v>
      </c>
      <c r="W20" s="96">
        <v>1180.19166666667</v>
      </c>
      <c r="X20" s="96">
        <v>1190.4230769230801</v>
      </c>
      <c r="Y20" s="96">
        <v>1171.2285714285699</v>
      </c>
      <c r="Z20" s="96">
        <v>1174.91333333333</v>
      </c>
      <c r="AA20" s="96">
        <v>1202.075</v>
      </c>
      <c r="AB20" s="96">
        <v>1196.3588235294101</v>
      </c>
      <c r="AC20" s="96">
        <v>1207.12777777778</v>
      </c>
      <c r="AD20" s="97">
        <v>1230.3473684210501</v>
      </c>
      <c r="AE20" s="98">
        <v>1257.67</v>
      </c>
      <c r="AF20" s="96">
        <v>1269.00952380952</v>
      </c>
      <c r="AG20" s="96">
        <v>1286.71363636364</v>
      </c>
      <c r="AH20" s="96">
        <v>1313.7347826087</v>
      </c>
      <c r="AI20" s="96">
        <v>1315.3958333333301</v>
      </c>
      <c r="AJ20" s="96">
        <v>1325.02</v>
      </c>
      <c r="AK20" s="96">
        <v>1357.16153846154</v>
      </c>
      <c r="AL20" s="96">
        <v>1388.4518518518501</v>
      </c>
      <c r="AM20" s="96">
        <v>1422.9430604982199</v>
      </c>
      <c r="AN20" s="96">
        <v>1444.89347079038</v>
      </c>
      <c r="AO20" s="96">
        <v>1471.5847176079701</v>
      </c>
      <c r="AP20" s="97">
        <v>1476.0771704180099</v>
      </c>
      <c r="AQ20" s="98">
        <v>1482.5950155763201</v>
      </c>
      <c r="AR20" s="96">
        <v>1509.2749244713</v>
      </c>
      <c r="AS20" s="96">
        <v>1547.40762463343</v>
      </c>
      <c r="AT20" s="96">
        <v>1598.5327635327601</v>
      </c>
      <c r="AU20" s="96">
        <v>1624.2686980609401</v>
      </c>
      <c r="AV20" s="96">
        <v>1643.7319034852501</v>
      </c>
      <c r="AW20" s="96">
        <v>1682.3472584856399</v>
      </c>
      <c r="AX20" s="96">
        <v>1714.54452926209</v>
      </c>
      <c r="AY20" s="96">
        <v>1745.4689826302699</v>
      </c>
      <c r="AZ20" s="96">
        <v>1757.85230024213</v>
      </c>
      <c r="BA20" s="96">
        <v>1773.0307328605199</v>
      </c>
      <c r="BB20" s="97">
        <v>1795.7875288683599</v>
      </c>
      <c r="BC20" s="98">
        <v>1814.41760722348</v>
      </c>
      <c r="BD20" s="96">
        <v>1819.1766004415001</v>
      </c>
      <c r="BE20" s="96">
        <v>1810.6788793103401</v>
      </c>
      <c r="BF20" s="96">
        <v>1807.3438818565401</v>
      </c>
      <c r="BG20" s="96">
        <v>1805.7809917355401</v>
      </c>
      <c r="BH20" s="96">
        <v>1795.5951417004001</v>
      </c>
      <c r="BI20" s="96">
        <v>1802.4861111111099</v>
      </c>
      <c r="BJ20" s="96">
        <v>1805.9067961164999</v>
      </c>
      <c r="BK20" s="96">
        <v>1802.32</v>
      </c>
      <c r="BL20" s="96">
        <v>1792.89906542056</v>
      </c>
      <c r="BM20" s="96">
        <v>1790.00366300366</v>
      </c>
      <c r="BN20" s="97">
        <v>1775.1075268817201</v>
      </c>
      <c r="BO20" s="98">
        <v>1762.2200704225399</v>
      </c>
      <c r="BP20" s="96">
        <v>1745.4048442906601</v>
      </c>
      <c r="BQ20" s="96">
        <v>1734.8471986417701</v>
      </c>
      <c r="BR20" s="96">
        <v>1726.7850000000001</v>
      </c>
      <c r="BS20" s="96">
        <v>1713.00819672131</v>
      </c>
      <c r="BT20" s="96">
        <v>1698.1983870967699</v>
      </c>
      <c r="BU20" s="96">
        <v>1682.6412698412701</v>
      </c>
      <c r="BV20" s="96">
        <v>1676.2265625</v>
      </c>
      <c r="BW20" s="96">
        <v>1657.06307692308</v>
      </c>
      <c r="BX20" s="96">
        <v>1638.33484848485</v>
      </c>
      <c r="BY20" s="96">
        <v>1623.7</v>
      </c>
      <c r="BZ20" s="97">
        <v>1611.66029411765</v>
      </c>
      <c r="CA20" s="98">
        <v>1594.9492753623199</v>
      </c>
      <c r="CB20" s="96">
        <v>1579.4028571428601</v>
      </c>
      <c r="CC20" s="96">
        <v>1562.4323943662</v>
      </c>
      <c r="CD20" s="96">
        <v>1559.07222222222</v>
      </c>
      <c r="CE20" s="96">
        <v>1548.4</v>
      </c>
      <c r="CF20" s="96">
        <v>1538.9175675675699</v>
      </c>
      <c r="CG20" s="96">
        <v>1532.836</v>
      </c>
      <c r="CH20" s="96">
        <v>1523.3092105263199</v>
      </c>
      <c r="CI20" s="96">
        <v>1511.55064935065</v>
      </c>
      <c r="CJ20" s="96">
        <v>1503.5115384615401</v>
      </c>
      <c r="CK20" s="96">
        <v>1498.08734177215</v>
      </c>
      <c r="CL20" s="97">
        <v>1502.1775</v>
      </c>
      <c r="CM20" s="98">
        <v>1492.6444444444401</v>
      </c>
      <c r="CN20" s="96">
        <v>1482.81219512195</v>
      </c>
      <c r="CO20" s="96">
        <v>1470.4915662650601</v>
      </c>
      <c r="CP20" s="96">
        <v>1457.8892857142901</v>
      </c>
      <c r="CQ20" s="96">
        <v>1444.1915393654499</v>
      </c>
      <c r="CR20" s="96">
        <v>1433.6248548199801</v>
      </c>
      <c r="CS20" s="96">
        <v>1429.90700344432</v>
      </c>
      <c r="CT20" s="96">
        <v>1424.68671963678</v>
      </c>
      <c r="CU20" s="96">
        <v>1422.8215488215501</v>
      </c>
      <c r="CV20" s="96">
        <v>1421.60599334073</v>
      </c>
      <c r="CW20" s="96">
        <v>1421.4796926454401</v>
      </c>
      <c r="CX20" s="97">
        <v>1415.255687974</v>
      </c>
      <c r="CY20" s="98">
        <v>1401.5781584582401</v>
      </c>
      <c r="CZ20" s="96">
        <v>1392.78072033898</v>
      </c>
      <c r="DA20" s="96">
        <v>1383.9727463312399</v>
      </c>
      <c r="DB20" s="96">
        <v>1378.10155440415</v>
      </c>
      <c r="DC20" s="96">
        <v>1369.94364754098</v>
      </c>
      <c r="DD20" s="96">
        <v>1364.9959432048699</v>
      </c>
      <c r="DE20" s="96">
        <v>1363.65963855422</v>
      </c>
      <c r="DF20" s="96">
        <v>1369.0884691848901</v>
      </c>
      <c r="DG20" s="96">
        <v>1365.88484251968</v>
      </c>
      <c r="DH20" s="96">
        <v>1360.3898635477599</v>
      </c>
      <c r="DI20" s="96">
        <v>1356.41312741313</v>
      </c>
      <c r="DJ20" s="97">
        <v>1354.36580706781</v>
      </c>
      <c r="DK20" s="98">
        <v>1353.05108798486</v>
      </c>
      <c r="DL20" s="96">
        <v>1347.5351452671</v>
      </c>
      <c r="DM20" s="96">
        <v>1343.4475394614699</v>
      </c>
      <c r="DN20" s="96">
        <v>1342.5786568537301</v>
      </c>
      <c r="DO20" s="96">
        <v>1341.0419325432999</v>
      </c>
      <c r="DP20" s="96">
        <v>1353.21138211382</v>
      </c>
      <c r="DQ20" s="96">
        <v>1343.7305976806399</v>
      </c>
      <c r="DR20" s="96">
        <v>1339.3236074270601</v>
      </c>
      <c r="DS20" s="96">
        <v>1332.9351446099899</v>
      </c>
      <c r="DT20" s="96">
        <v>1325.1433536055599</v>
      </c>
      <c r="DU20" s="96">
        <v>1323.19465977606</v>
      </c>
      <c r="DV20" s="97">
        <v>1320.9598633646499</v>
      </c>
      <c r="DW20" s="98">
        <v>1316.8628281117701</v>
      </c>
      <c r="DX20" s="96">
        <v>1310.3761544920201</v>
      </c>
      <c r="DY20" s="96">
        <v>1307.0233139050799</v>
      </c>
      <c r="DZ20" s="96">
        <v>1304.8720066061101</v>
      </c>
      <c r="EA20" s="96">
        <v>1299.3472563472601</v>
      </c>
      <c r="EB20" s="96">
        <v>1297.7465475223401</v>
      </c>
      <c r="EC20" s="96">
        <v>1296.4464141821099</v>
      </c>
      <c r="ED20" s="96">
        <v>1293.1478816946401</v>
      </c>
      <c r="EE20" s="96">
        <v>1288.54718477399</v>
      </c>
      <c r="EF20" s="96">
        <v>1283.57985837923</v>
      </c>
      <c r="EG20" s="96">
        <v>1279.28415300546</v>
      </c>
      <c r="EH20" s="97">
        <v>1276.3772269558499</v>
      </c>
      <c r="EI20" s="98">
        <v>1269.80784012298</v>
      </c>
      <c r="EJ20" s="96">
        <v>1266.33638443936</v>
      </c>
      <c r="EK20" s="96">
        <v>1264.0052990158999</v>
      </c>
      <c r="EL20" s="96">
        <v>1261.6431254695699</v>
      </c>
      <c r="EM20" s="96">
        <v>1260.5190156599599</v>
      </c>
      <c r="EN20" s="96">
        <v>1264.63286454478</v>
      </c>
      <c r="EO20" s="96">
        <v>1261.5616740088101</v>
      </c>
      <c r="EP20" s="96">
        <v>1256.40379008746</v>
      </c>
      <c r="EQ20" s="96">
        <v>1249.5933429811901</v>
      </c>
      <c r="ER20" s="96">
        <v>1245.68987796123</v>
      </c>
      <c r="ES20" s="96">
        <v>1242.0220955096199</v>
      </c>
      <c r="ET20" s="97">
        <v>1239.3814578910101</v>
      </c>
      <c r="EU20" s="98">
        <v>1235.7315530569199</v>
      </c>
      <c r="EV20" s="96">
        <v>1232.9658060014001</v>
      </c>
      <c r="EW20" s="96">
        <v>1234.1483021483</v>
      </c>
      <c r="EX20" s="96">
        <v>1237.6269786648299</v>
      </c>
      <c r="EY20" s="96">
        <v>1244.004784689</v>
      </c>
      <c r="EZ20" s="96">
        <v>1250.7854718261999</v>
      </c>
      <c r="FA20" s="96">
        <v>1255.1166554281899</v>
      </c>
      <c r="FB20" s="96">
        <v>1255.10180843938</v>
      </c>
      <c r="FC20" s="96">
        <v>1259.2475049900199</v>
      </c>
      <c r="FD20" s="96">
        <v>1264.4005287508301</v>
      </c>
      <c r="FE20" s="96">
        <v>1264.82534471438</v>
      </c>
      <c r="FF20" s="97">
        <v>1265.6881930854499</v>
      </c>
      <c r="FG20" s="98">
        <v>1264.16591056384</v>
      </c>
      <c r="FH20" s="96">
        <v>1260.0952994204799</v>
      </c>
      <c r="FI20" s="96">
        <v>1254.2232885476601</v>
      </c>
      <c r="FJ20" s="96">
        <v>1249.9135410044501</v>
      </c>
      <c r="FK20" s="96">
        <v>1248.1156032849001</v>
      </c>
      <c r="FL20" s="96">
        <v>1246.9315756434401</v>
      </c>
      <c r="FM20" s="96">
        <v>1246.24890829694</v>
      </c>
      <c r="FN20" s="96">
        <v>1243.6869187848699</v>
      </c>
      <c r="FO20" s="96">
        <v>1240.78250154036</v>
      </c>
      <c r="FP20" s="96">
        <v>1238.7170851194101</v>
      </c>
      <c r="FQ20" s="96">
        <v>1235.6445526476</v>
      </c>
      <c r="FR20" s="97">
        <v>1232.2044767090099</v>
      </c>
      <c r="FS20" s="98">
        <v>1229.99518941672</v>
      </c>
      <c r="FT20" s="96">
        <v>1225.9814704124301</v>
      </c>
      <c r="FU20" s="96">
        <v>1223.17349970291</v>
      </c>
      <c r="FV20" s="96">
        <v>1220.49616066155</v>
      </c>
      <c r="FW20" s="96">
        <v>1218.1826189078099</v>
      </c>
      <c r="FX20" s="96">
        <v>1215.1762988908299</v>
      </c>
      <c r="FY20" s="96">
        <v>1213.30818340104</v>
      </c>
      <c r="FZ20" s="96">
        <v>1210.5037507212901</v>
      </c>
      <c r="GA20" s="96">
        <v>1207.81124497992</v>
      </c>
      <c r="GB20" s="96">
        <v>1206.7079292641199</v>
      </c>
      <c r="GC20" s="96">
        <v>1206.7782189449799</v>
      </c>
      <c r="GD20" s="97">
        <v>1206.5944726452301</v>
      </c>
      <c r="GE20" s="98">
        <v>1211.79921480651</v>
      </c>
      <c r="GF20" s="96">
        <v>1214.06967670011</v>
      </c>
      <c r="GG20" s="96">
        <v>1215.0421286031001</v>
      </c>
      <c r="GH20" s="96">
        <v>1213.61190738699</v>
      </c>
      <c r="GI20" s="96">
        <v>1214.5010964912301</v>
      </c>
      <c r="GJ20" s="96">
        <v>1214.25681570338</v>
      </c>
      <c r="GK20" s="96">
        <v>1211.1616052060699</v>
      </c>
      <c r="GL20" s="96">
        <v>1207.86307277628</v>
      </c>
      <c r="GM20" s="96">
        <v>1206.40697050938</v>
      </c>
      <c r="GN20" s="96">
        <v>1207.6234666666701</v>
      </c>
      <c r="GO20" s="96">
        <v>1207.8535809018599</v>
      </c>
      <c r="GP20" s="97">
        <v>1216.6791556728199</v>
      </c>
      <c r="GQ20" s="98">
        <v>1218.5742782152199</v>
      </c>
      <c r="GR20" s="96">
        <v>1217.7321148825099</v>
      </c>
      <c r="GS20" s="96">
        <v>1218.16051948052</v>
      </c>
      <c r="GT20" s="96">
        <v>1217.6702842377299</v>
      </c>
      <c r="GU20" s="96">
        <v>1218.2298200514099</v>
      </c>
      <c r="GV20" s="96">
        <v>1218.1396419437301</v>
      </c>
      <c r="GW20" s="96">
        <v>1216.76132315522</v>
      </c>
      <c r="GX20" s="96">
        <v>1216.7488607594901</v>
      </c>
      <c r="GY20" s="96">
        <v>1218.3217522658599</v>
      </c>
      <c r="GZ20" s="96">
        <v>1218.5826653306599</v>
      </c>
      <c r="HA20" s="96">
        <v>1218.7716849451599</v>
      </c>
      <c r="HB20" s="97">
        <v>1219.1061507936499</v>
      </c>
      <c r="HC20" s="98">
        <v>1221.1589338598201</v>
      </c>
      <c r="HD20" s="96">
        <v>1222.5928290766201</v>
      </c>
      <c r="HE20" s="96">
        <v>1223.8362658846499</v>
      </c>
      <c r="HF20" s="96">
        <v>1224.3234435797699</v>
      </c>
      <c r="HG20" s="96">
        <v>1227.33204259439</v>
      </c>
      <c r="HH20" s="96">
        <v>1228.32610789981</v>
      </c>
      <c r="HI20" s="96">
        <v>1227.4055608820699</v>
      </c>
      <c r="HJ20" s="96">
        <v>1224.6736641221401</v>
      </c>
      <c r="HK20" s="96">
        <v>1219.98907882241</v>
      </c>
      <c r="HL20" s="96">
        <v>1215.68667296786</v>
      </c>
      <c r="HM20" s="96">
        <v>1213.4092191909699</v>
      </c>
      <c r="HN20" s="97">
        <v>1210.7134831460701</v>
      </c>
      <c r="HO20" s="98">
        <v>1207.25396085741</v>
      </c>
      <c r="HP20" s="96">
        <v>1202.7001853568099</v>
      </c>
      <c r="HQ20" s="96">
        <v>1201.10977859779</v>
      </c>
      <c r="HR20" s="96">
        <v>1197.44699403396</v>
      </c>
      <c r="HS20" s="96">
        <v>1194.8135283363799</v>
      </c>
      <c r="HT20" s="96">
        <v>1191.15559599636</v>
      </c>
      <c r="HU20" s="96">
        <v>1188.35190217391</v>
      </c>
      <c r="HV20" s="96">
        <v>1185.94276701217</v>
      </c>
      <c r="HW20" s="96">
        <v>1184.6164199192499</v>
      </c>
      <c r="HX20" s="96">
        <v>1181.8258150960301</v>
      </c>
      <c r="HY20" s="96">
        <v>1178.0373499333</v>
      </c>
      <c r="HZ20" s="97">
        <v>1174.1026548672601</v>
      </c>
      <c r="IA20" s="98">
        <v>1171.56651982379</v>
      </c>
      <c r="IB20" s="96">
        <v>1168.1376589215299</v>
      </c>
      <c r="IC20" s="96">
        <v>1165.60672195548</v>
      </c>
      <c r="ID20" s="96">
        <v>1162.9543676662299</v>
      </c>
      <c r="IE20" s="96">
        <v>1159.95025951557</v>
      </c>
      <c r="IF20" s="96">
        <v>1158.07407407407</v>
      </c>
      <c r="IG20" s="96">
        <v>1155.13293310463</v>
      </c>
      <c r="IH20" s="96">
        <v>1152.1557167235501</v>
      </c>
      <c r="II20" s="96">
        <v>1152.60237892948</v>
      </c>
      <c r="IJ20" s="96">
        <v>1151.9268189509301</v>
      </c>
      <c r="IK20" s="96">
        <v>1149.77632687447</v>
      </c>
      <c r="IL20" s="97">
        <v>1148.1254194630901</v>
      </c>
      <c r="IM20" s="98"/>
      <c r="IN20" s="96"/>
      <c r="IO20" s="96"/>
      <c r="IP20" s="96"/>
      <c r="IQ20" s="96"/>
      <c r="IR20" s="96"/>
      <c r="IS20" s="96"/>
      <c r="IT20" s="96"/>
      <c r="IU20" s="96"/>
      <c r="IV20" s="96"/>
      <c r="IW20" s="96"/>
      <c r="IX20" s="97"/>
    </row>
    <row r="21" spans="1:258" x14ac:dyDescent="0.2">
      <c r="A21" s="221" t="s">
        <v>90</v>
      </c>
      <c r="B21" s="135">
        <f t="shared" si="46"/>
        <v>91</v>
      </c>
      <c r="C21" s="135">
        <f t="shared" si="47"/>
        <v>5353.5</v>
      </c>
      <c r="D21" s="182"/>
      <c r="E21" s="185"/>
      <c r="F21" s="186"/>
      <c r="G21" s="179"/>
      <c r="H21" s="180"/>
      <c r="I21" s="180"/>
      <c r="J21" s="180"/>
      <c r="K21" s="180"/>
      <c r="L21" s="99">
        <v>943.5</v>
      </c>
      <c r="M21" s="99">
        <v>1382.5</v>
      </c>
      <c r="N21" s="99">
        <v>1216.5</v>
      </c>
      <c r="O21" s="99">
        <v>1844</v>
      </c>
      <c r="P21" s="99">
        <v>1316.5</v>
      </c>
      <c r="Q21" s="99">
        <v>1800.5</v>
      </c>
      <c r="R21" s="100">
        <v>963</v>
      </c>
      <c r="S21" s="101">
        <v>1518.5</v>
      </c>
      <c r="T21" s="99">
        <v>747</v>
      </c>
      <c r="U21" s="99">
        <v>1732</v>
      </c>
      <c r="V21" s="99">
        <v>512</v>
      </c>
      <c r="W21" s="99">
        <v>1370</v>
      </c>
      <c r="X21" s="99">
        <v>710.5</v>
      </c>
      <c r="Y21" s="99">
        <v>907.5</v>
      </c>
      <c r="Z21" s="99">
        <v>760.5</v>
      </c>
      <c r="AA21" s="99">
        <v>1300</v>
      </c>
      <c r="AB21" s="99">
        <v>1128</v>
      </c>
      <c r="AC21" s="99">
        <v>1533</v>
      </c>
      <c r="AD21" s="100">
        <v>1051</v>
      </c>
      <c r="AE21" s="101">
        <v>1445.5</v>
      </c>
      <c r="AF21" s="99">
        <v>1403</v>
      </c>
      <c r="AG21" s="99">
        <v>1318</v>
      </c>
      <c r="AH21" s="99">
        <v>867.5</v>
      </c>
      <c r="AI21" s="99">
        <v>1655</v>
      </c>
      <c r="AJ21" s="99">
        <v>991</v>
      </c>
      <c r="AK21" s="99">
        <v>1117</v>
      </c>
      <c r="AL21" s="99">
        <v>757.5</v>
      </c>
      <c r="AM21" s="99">
        <v>2018</v>
      </c>
      <c r="AN21" s="99">
        <v>1043</v>
      </c>
      <c r="AO21" s="99">
        <v>5000</v>
      </c>
      <c r="AP21" s="100">
        <v>913</v>
      </c>
      <c r="AQ21" s="101">
        <v>2000</v>
      </c>
      <c r="AR21" s="99">
        <v>851</v>
      </c>
      <c r="AS21" s="99">
        <v>3333</v>
      </c>
      <c r="AT21" s="99">
        <v>975</v>
      </c>
      <c r="AU21" s="99">
        <v>2558</v>
      </c>
      <c r="AV21" s="99">
        <v>1308</v>
      </c>
      <c r="AW21" s="99">
        <v>2718</v>
      </c>
      <c r="AX21" s="99">
        <v>1092</v>
      </c>
      <c r="AY21" s="99">
        <v>2244</v>
      </c>
      <c r="AZ21" s="99">
        <v>947</v>
      </c>
      <c r="BA21" s="99">
        <v>2561</v>
      </c>
      <c r="BB21" s="100">
        <v>1050</v>
      </c>
      <c r="BC21" s="101">
        <v>3117</v>
      </c>
      <c r="BD21" s="99">
        <v>1275</v>
      </c>
      <c r="BE21" s="99">
        <v>1316</v>
      </c>
      <c r="BF21" s="99">
        <v>751.5</v>
      </c>
      <c r="BG21" s="99">
        <v>1944.5</v>
      </c>
      <c r="BH21" s="99">
        <v>981</v>
      </c>
      <c r="BI21" s="99">
        <v>2608.5</v>
      </c>
      <c r="BJ21" s="99">
        <v>1731</v>
      </c>
      <c r="BK21" s="99">
        <v>2848</v>
      </c>
      <c r="BL21" s="99">
        <v>1678</v>
      </c>
      <c r="BM21" s="99">
        <v>2639</v>
      </c>
      <c r="BN21" s="100">
        <v>1485.5</v>
      </c>
      <c r="BO21" s="101">
        <v>2061</v>
      </c>
      <c r="BP21" s="99">
        <v>1121.5</v>
      </c>
      <c r="BQ21" s="99">
        <v>2523</v>
      </c>
      <c r="BR21" s="99">
        <v>1072</v>
      </c>
      <c r="BS21" s="99">
        <v>1556</v>
      </c>
      <c r="BT21" s="99">
        <v>1128.5</v>
      </c>
      <c r="BU21" s="99">
        <v>1645</v>
      </c>
      <c r="BV21" s="99">
        <v>1021.5</v>
      </c>
      <c r="BW21" s="99">
        <v>2415.5</v>
      </c>
      <c r="BX21" s="99">
        <v>1320.5</v>
      </c>
      <c r="BY21" s="99">
        <v>2818</v>
      </c>
      <c r="BZ21" s="100">
        <v>1579</v>
      </c>
      <c r="CA21" s="101">
        <v>2006</v>
      </c>
      <c r="CB21" s="99">
        <v>1297.5</v>
      </c>
      <c r="CC21" s="99">
        <v>2061</v>
      </c>
      <c r="CD21" s="99">
        <v>1587</v>
      </c>
      <c r="CE21" s="99">
        <v>2499</v>
      </c>
      <c r="CF21" s="99">
        <v>1560.5</v>
      </c>
      <c r="CG21" s="99">
        <v>4420.5</v>
      </c>
      <c r="CH21" s="99">
        <v>2055</v>
      </c>
      <c r="CI21" s="99">
        <v>4218.5</v>
      </c>
      <c r="CJ21" s="99">
        <v>2340</v>
      </c>
      <c r="CK21" s="99">
        <v>4320</v>
      </c>
      <c r="CL21" s="100">
        <v>2046</v>
      </c>
      <c r="CM21" s="101">
        <v>2719</v>
      </c>
      <c r="CN21" s="99">
        <v>1654</v>
      </c>
      <c r="CO21" s="99">
        <v>3363.5</v>
      </c>
      <c r="CP21" s="99">
        <v>1901</v>
      </c>
      <c r="CQ21" s="99">
        <v>3000</v>
      </c>
      <c r="CR21" s="99">
        <v>1787</v>
      </c>
      <c r="CS21" s="99">
        <v>3155</v>
      </c>
      <c r="CT21" s="99">
        <v>2191</v>
      </c>
      <c r="CU21" s="99">
        <v>3098</v>
      </c>
      <c r="CV21" s="99">
        <v>880</v>
      </c>
      <c r="CW21" s="99">
        <v>1924</v>
      </c>
      <c r="CX21" s="100">
        <v>938</v>
      </c>
      <c r="CY21" s="101">
        <v>1486</v>
      </c>
      <c r="CZ21" s="99">
        <v>1292</v>
      </c>
      <c r="DA21" s="99">
        <v>2214.5</v>
      </c>
      <c r="DB21" s="99">
        <v>1189</v>
      </c>
      <c r="DC21" s="99">
        <v>1257</v>
      </c>
      <c r="DD21" s="99">
        <v>580.5</v>
      </c>
      <c r="DE21" s="99">
        <v>2425</v>
      </c>
      <c r="DF21" s="99">
        <v>1137</v>
      </c>
      <c r="DG21" s="99">
        <v>2036.5</v>
      </c>
      <c r="DH21" s="99">
        <v>714</v>
      </c>
      <c r="DI21" s="99">
        <v>2139.5</v>
      </c>
      <c r="DJ21" s="100">
        <v>804</v>
      </c>
      <c r="DK21" s="101">
        <v>1505</v>
      </c>
      <c r="DL21" s="99">
        <v>595</v>
      </c>
      <c r="DM21" s="99">
        <v>1996</v>
      </c>
      <c r="DN21" s="99">
        <v>1353</v>
      </c>
      <c r="DO21" s="99">
        <v>1432</v>
      </c>
      <c r="DP21" s="99">
        <v>660</v>
      </c>
      <c r="DQ21" s="99">
        <v>1042</v>
      </c>
      <c r="DR21" s="99">
        <v>598</v>
      </c>
      <c r="DS21" s="99">
        <v>891</v>
      </c>
      <c r="DT21" s="99">
        <v>436</v>
      </c>
      <c r="DU21" s="99">
        <v>2021</v>
      </c>
      <c r="DV21" s="100">
        <v>510</v>
      </c>
      <c r="DW21" s="101">
        <v>3003</v>
      </c>
      <c r="DX21" s="99">
        <v>387</v>
      </c>
      <c r="DY21" s="99">
        <v>2600</v>
      </c>
      <c r="DZ21" s="99">
        <v>470</v>
      </c>
      <c r="EA21" s="99">
        <v>3003</v>
      </c>
      <c r="EB21" s="99">
        <v>366</v>
      </c>
      <c r="EC21" s="99">
        <v>2196</v>
      </c>
      <c r="ED21" s="99">
        <v>278</v>
      </c>
      <c r="EE21" s="99">
        <v>3444</v>
      </c>
      <c r="EF21" s="99">
        <v>659</v>
      </c>
      <c r="EG21" s="99">
        <v>968</v>
      </c>
      <c r="EH21" s="100">
        <v>251</v>
      </c>
      <c r="EI21" s="101">
        <v>999</v>
      </c>
      <c r="EJ21" s="99">
        <v>322</v>
      </c>
      <c r="EK21" s="99">
        <v>2500</v>
      </c>
      <c r="EL21" s="99">
        <v>394</v>
      </c>
      <c r="EM21" s="99">
        <v>2300</v>
      </c>
      <c r="EN21" s="99">
        <v>310</v>
      </c>
      <c r="EO21" s="99">
        <v>1063</v>
      </c>
      <c r="EP21" s="99">
        <v>217.5</v>
      </c>
      <c r="EQ21" s="99">
        <v>1139.5</v>
      </c>
      <c r="ER21" s="99">
        <v>234</v>
      </c>
      <c r="ES21" s="99">
        <v>553</v>
      </c>
      <c r="ET21" s="100">
        <v>198</v>
      </c>
      <c r="EU21" s="101">
        <v>1425</v>
      </c>
      <c r="EV21" s="99">
        <v>514</v>
      </c>
      <c r="EW21" s="99">
        <v>1586</v>
      </c>
      <c r="EX21" s="99">
        <v>267</v>
      </c>
      <c r="EY21" s="99">
        <v>1052</v>
      </c>
      <c r="EZ21" s="99">
        <v>503</v>
      </c>
      <c r="FA21" s="99">
        <v>1876</v>
      </c>
      <c r="FB21" s="99">
        <v>647</v>
      </c>
      <c r="FC21" s="99">
        <v>1459</v>
      </c>
      <c r="FD21" s="99">
        <v>354</v>
      </c>
      <c r="FE21" s="99">
        <v>1233</v>
      </c>
      <c r="FF21" s="100">
        <v>322</v>
      </c>
      <c r="FG21" s="101">
        <v>1745</v>
      </c>
      <c r="FH21" s="99">
        <v>365</v>
      </c>
      <c r="FI21" s="99">
        <v>2109</v>
      </c>
      <c r="FJ21" s="99">
        <v>281</v>
      </c>
      <c r="FK21" s="99">
        <v>2700</v>
      </c>
      <c r="FL21" s="99">
        <v>597</v>
      </c>
      <c r="FM21" s="99">
        <v>1562</v>
      </c>
      <c r="FN21" s="99">
        <v>270</v>
      </c>
      <c r="FO21" s="99">
        <v>1554</v>
      </c>
      <c r="FP21" s="99">
        <v>379</v>
      </c>
      <c r="FQ21" s="99">
        <v>1198</v>
      </c>
      <c r="FR21" s="100">
        <v>217</v>
      </c>
      <c r="FS21" s="101">
        <v>944</v>
      </c>
      <c r="FT21" s="99">
        <v>178</v>
      </c>
      <c r="FU21" s="99">
        <v>704</v>
      </c>
      <c r="FV21" s="99">
        <v>162</v>
      </c>
      <c r="FW21" s="99">
        <v>1600</v>
      </c>
      <c r="FX21" s="99">
        <v>370</v>
      </c>
      <c r="FY21" s="99">
        <v>3333</v>
      </c>
      <c r="FZ21" s="99">
        <v>500</v>
      </c>
      <c r="GA21" s="99">
        <v>2222</v>
      </c>
      <c r="GB21" s="99">
        <v>518</v>
      </c>
      <c r="GC21" s="99">
        <v>2800</v>
      </c>
      <c r="GD21" s="100">
        <v>1053</v>
      </c>
      <c r="GE21" s="101">
        <v>3663</v>
      </c>
      <c r="GF21" s="99">
        <v>745.5</v>
      </c>
      <c r="GG21" s="99">
        <v>2871</v>
      </c>
      <c r="GH21" s="99">
        <v>929</v>
      </c>
      <c r="GI21" s="99">
        <v>2605</v>
      </c>
      <c r="GJ21" s="99">
        <v>627</v>
      </c>
      <c r="GK21" s="99">
        <v>300.5</v>
      </c>
      <c r="GL21" s="99">
        <v>238</v>
      </c>
      <c r="GM21" s="99">
        <v>91</v>
      </c>
      <c r="GN21" s="99">
        <v>480</v>
      </c>
      <c r="GO21" s="99">
        <v>158</v>
      </c>
      <c r="GP21" s="100">
        <v>584</v>
      </c>
      <c r="GQ21" s="101">
        <v>131</v>
      </c>
      <c r="GR21" s="99">
        <v>819</v>
      </c>
      <c r="GS21" s="99">
        <v>191</v>
      </c>
      <c r="GT21" s="99">
        <v>679</v>
      </c>
      <c r="GU21" s="99">
        <v>168</v>
      </c>
      <c r="GV21" s="99">
        <v>1768</v>
      </c>
      <c r="GW21" s="99">
        <v>269</v>
      </c>
      <c r="GX21" s="99">
        <v>2259</v>
      </c>
      <c r="GY21" s="99">
        <v>810</v>
      </c>
      <c r="GZ21" s="99">
        <v>2800.5</v>
      </c>
      <c r="HA21" s="99">
        <v>1061</v>
      </c>
      <c r="HB21" s="100">
        <v>1644</v>
      </c>
      <c r="HC21" s="101">
        <v>451</v>
      </c>
      <c r="HD21" s="99">
        <v>1382</v>
      </c>
      <c r="HE21" s="99">
        <v>413</v>
      </c>
      <c r="HF21" s="99">
        <v>1673.5</v>
      </c>
      <c r="HG21" s="99">
        <v>251.5</v>
      </c>
      <c r="HH21" s="99">
        <v>2270.5</v>
      </c>
      <c r="HI21" s="99">
        <v>463.5</v>
      </c>
      <c r="HJ21" s="99">
        <v>2954.5</v>
      </c>
      <c r="HK21" s="99">
        <v>661</v>
      </c>
      <c r="HL21" s="99">
        <v>1596</v>
      </c>
      <c r="HM21" s="99">
        <v>559.5</v>
      </c>
      <c r="HN21" s="100">
        <v>2405.5</v>
      </c>
      <c r="HO21" s="101">
        <v>423.5</v>
      </c>
      <c r="HP21" s="99">
        <v>1851</v>
      </c>
      <c r="HQ21" s="99">
        <v>526.5</v>
      </c>
      <c r="HR21" s="99">
        <v>2112</v>
      </c>
      <c r="HS21" s="99">
        <v>599</v>
      </c>
      <c r="HT21" s="99">
        <v>5353.5</v>
      </c>
      <c r="HU21" s="99">
        <v>748.5</v>
      </c>
      <c r="HV21" s="99">
        <v>878</v>
      </c>
      <c r="HW21" s="99">
        <v>541</v>
      </c>
      <c r="HX21" s="99">
        <v>229</v>
      </c>
      <c r="HY21" s="99">
        <v>943</v>
      </c>
      <c r="HZ21" s="100">
        <v>296</v>
      </c>
      <c r="IA21" s="56">
        <v>439.5</v>
      </c>
      <c r="IB21" s="54">
        <v>200</v>
      </c>
      <c r="IC21" s="54">
        <v>297</v>
      </c>
      <c r="ID21" s="54">
        <v>143</v>
      </c>
      <c r="IE21" s="54">
        <v>860.5</v>
      </c>
      <c r="IF21" s="54">
        <v>1612</v>
      </c>
      <c r="IG21" s="54">
        <v>716</v>
      </c>
      <c r="IH21" s="54">
        <v>2215.5</v>
      </c>
      <c r="II21" s="54">
        <v>432</v>
      </c>
      <c r="IJ21" s="54">
        <v>1345</v>
      </c>
      <c r="IK21" s="54">
        <v>248.5</v>
      </c>
      <c r="IL21" s="55">
        <v>2952.5</v>
      </c>
      <c r="IM21" s="56"/>
      <c r="IN21" s="54"/>
      <c r="IO21" s="54"/>
      <c r="IP21" s="54"/>
      <c r="IQ21" s="54"/>
      <c r="IR21" s="54"/>
      <c r="IS21" s="54"/>
      <c r="IT21" s="54"/>
      <c r="IU21" s="54"/>
      <c r="IV21" s="54"/>
      <c r="IW21" s="54"/>
      <c r="IX21" s="55"/>
    </row>
    <row r="22" spans="1:258" x14ac:dyDescent="0.2">
      <c r="A22" s="221" t="s">
        <v>81</v>
      </c>
      <c r="B22" s="123">
        <f t="shared" si="46"/>
        <v>265</v>
      </c>
      <c r="C22" s="123">
        <f t="shared" si="47"/>
        <v>4088</v>
      </c>
      <c r="D22" s="182"/>
      <c r="E22" s="185"/>
      <c r="F22" s="186"/>
      <c r="G22" s="169"/>
      <c r="H22" s="170"/>
      <c r="I22" s="170"/>
      <c r="J22" s="170"/>
      <c r="K22" s="170"/>
      <c r="L22" s="99">
        <v>485</v>
      </c>
      <c r="M22" s="99">
        <v>485</v>
      </c>
      <c r="N22" s="99">
        <v>485</v>
      </c>
      <c r="O22" s="99">
        <v>437</v>
      </c>
      <c r="P22" s="99">
        <v>437</v>
      </c>
      <c r="Q22" s="99">
        <v>342</v>
      </c>
      <c r="R22" s="100">
        <v>265</v>
      </c>
      <c r="S22" s="101">
        <v>265</v>
      </c>
      <c r="T22" s="99">
        <v>265</v>
      </c>
      <c r="U22" s="99">
        <v>265</v>
      </c>
      <c r="V22" s="99">
        <v>462</v>
      </c>
      <c r="W22" s="99">
        <v>568</v>
      </c>
      <c r="X22" s="99">
        <v>700</v>
      </c>
      <c r="Y22" s="99">
        <v>737</v>
      </c>
      <c r="Z22" s="99">
        <v>790</v>
      </c>
      <c r="AA22" s="99">
        <v>864</v>
      </c>
      <c r="AB22" s="99">
        <v>884</v>
      </c>
      <c r="AC22" s="99">
        <v>936</v>
      </c>
      <c r="AD22" s="100">
        <v>982</v>
      </c>
      <c r="AE22" s="101">
        <v>1043</v>
      </c>
      <c r="AF22" s="99">
        <v>1079</v>
      </c>
      <c r="AG22" s="99">
        <v>1106</v>
      </c>
      <c r="AH22" s="99">
        <v>1192</v>
      </c>
      <c r="AI22" s="99">
        <v>1208</v>
      </c>
      <c r="AJ22" s="99">
        <v>1275</v>
      </c>
      <c r="AK22" s="99">
        <v>1369</v>
      </c>
      <c r="AL22" s="99">
        <v>1476</v>
      </c>
      <c r="AM22" s="99">
        <v>1520</v>
      </c>
      <c r="AN22" s="99">
        <v>1571</v>
      </c>
      <c r="AO22" s="99">
        <v>1610</v>
      </c>
      <c r="AP22" s="100">
        <v>1682</v>
      </c>
      <c r="AQ22" s="101">
        <v>1750</v>
      </c>
      <c r="AR22" s="99">
        <v>1815</v>
      </c>
      <c r="AS22" s="99">
        <v>1888</v>
      </c>
      <c r="AT22" s="99">
        <v>1915</v>
      </c>
      <c r="AU22" s="99">
        <v>1930</v>
      </c>
      <c r="AV22" s="99">
        <v>2000</v>
      </c>
      <c r="AW22" s="99">
        <v>2016</v>
      </c>
      <c r="AX22" s="99">
        <v>2084</v>
      </c>
      <c r="AY22" s="99">
        <v>2134</v>
      </c>
      <c r="AZ22" s="99">
        <v>2160</v>
      </c>
      <c r="BA22" s="99">
        <v>2244</v>
      </c>
      <c r="BB22" s="100">
        <v>2280</v>
      </c>
      <c r="BC22" s="101">
        <v>2345</v>
      </c>
      <c r="BD22" s="99">
        <v>2398</v>
      </c>
      <c r="BE22" s="99">
        <v>2398</v>
      </c>
      <c r="BF22" s="99">
        <v>2429</v>
      </c>
      <c r="BG22" s="99">
        <v>2490</v>
      </c>
      <c r="BH22" s="99">
        <v>2492</v>
      </c>
      <c r="BI22" s="99">
        <v>2500</v>
      </c>
      <c r="BJ22" s="99">
        <v>2505</v>
      </c>
      <c r="BK22" s="99">
        <v>2530</v>
      </c>
      <c r="BL22" s="99">
        <v>2554</v>
      </c>
      <c r="BM22" s="99">
        <v>2554</v>
      </c>
      <c r="BN22" s="100">
        <v>2556</v>
      </c>
      <c r="BO22" s="101">
        <v>2558</v>
      </c>
      <c r="BP22" s="99">
        <v>2558</v>
      </c>
      <c r="BQ22" s="99">
        <v>2561</v>
      </c>
      <c r="BR22" s="99">
        <v>2600</v>
      </c>
      <c r="BS22" s="99">
        <v>2600</v>
      </c>
      <c r="BT22" s="99">
        <v>2603</v>
      </c>
      <c r="BU22" s="99">
        <v>2603</v>
      </c>
      <c r="BV22" s="99">
        <v>2615</v>
      </c>
      <c r="BW22" s="99">
        <v>2615</v>
      </c>
      <c r="BX22" s="99">
        <v>2615</v>
      </c>
      <c r="BY22" s="99">
        <v>2615</v>
      </c>
      <c r="BZ22" s="100">
        <v>2615</v>
      </c>
      <c r="CA22" s="101">
        <v>2615</v>
      </c>
      <c r="CB22" s="99">
        <v>2615</v>
      </c>
      <c r="CC22" s="99">
        <v>2615</v>
      </c>
      <c r="CD22" s="99">
        <v>2630</v>
      </c>
      <c r="CE22" s="99">
        <v>2642</v>
      </c>
      <c r="CF22" s="99">
        <v>2642</v>
      </c>
      <c r="CG22" s="99">
        <v>2647</v>
      </c>
      <c r="CH22" s="99">
        <v>2674</v>
      </c>
      <c r="CI22" s="99">
        <v>2674</v>
      </c>
      <c r="CJ22" s="99">
        <v>2674</v>
      </c>
      <c r="CK22" s="99">
        <v>2700</v>
      </c>
      <c r="CL22" s="100">
        <v>2700</v>
      </c>
      <c r="CM22" s="101">
        <v>2700</v>
      </c>
      <c r="CN22" s="99">
        <v>2700</v>
      </c>
      <c r="CO22" s="99">
        <v>2700</v>
      </c>
      <c r="CP22" s="99">
        <v>2700</v>
      </c>
      <c r="CQ22" s="99">
        <v>2700</v>
      </c>
      <c r="CR22" s="99">
        <v>2700</v>
      </c>
      <c r="CS22" s="99">
        <v>2721</v>
      </c>
      <c r="CT22" s="99">
        <v>2721</v>
      </c>
      <c r="CU22" s="99">
        <v>2727</v>
      </c>
      <c r="CV22" s="99">
        <v>2745</v>
      </c>
      <c r="CW22" s="99">
        <v>2746</v>
      </c>
      <c r="CX22" s="100">
        <v>2746</v>
      </c>
      <c r="CY22" s="101">
        <v>2746</v>
      </c>
      <c r="CZ22" s="99">
        <v>2746</v>
      </c>
      <c r="DA22" s="99">
        <v>2746</v>
      </c>
      <c r="DB22" s="99">
        <v>2773</v>
      </c>
      <c r="DC22" s="99">
        <v>2800</v>
      </c>
      <c r="DD22" s="99">
        <v>2800</v>
      </c>
      <c r="DE22" s="99">
        <v>2800</v>
      </c>
      <c r="DF22" s="99">
        <v>2800</v>
      </c>
      <c r="DG22" s="99">
        <v>2800</v>
      </c>
      <c r="DH22" s="99">
        <v>2800</v>
      </c>
      <c r="DI22" s="99">
        <v>2800</v>
      </c>
      <c r="DJ22" s="100">
        <v>2819</v>
      </c>
      <c r="DK22" s="101">
        <v>2842</v>
      </c>
      <c r="DL22" s="99">
        <v>2842</v>
      </c>
      <c r="DM22" s="99">
        <v>2842</v>
      </c>
      <c r="DN22" s="99">
        <v>2848</v>
      </c>
      <c r="DO22" s="99">
        <v>2852</v>
      </c>
      <c r="DP22" s="99">
        <v>2869</v>
      </c>
      <c r="DQ22" s="99">
        <v>2869</v>
      </c>
      <c r="DR22" s="99">
        <v>2869</v>
      </c>
      <c r="DS22" s="99">
        <v>2869</v>
      </c>
      <c r="DT22" s="99">
        <v>2869</v>
      </c>
      <c r="DU22" s="99">
        <v>2869</v>
      </c>
      <c r="DV22" s="100">
        <v>2869</v>
      </c>
      <c r="DW22" s="101">
        <v>2869</v>
      </c>
      <c r="DX22" s="99">
        <v>2869</v>
      </c>
      <c r="DY22" s="99">
        <v>2904</v>
      </c>
      <c r="DZ22" s="99">
        <v>2936</v>
      </c>
      <c r="EA22" s="99">
        <v>2936</v>
      </c>
      <c r="EB22" s="99">
        <v>2936</v>
      </c>
      <c r="EC22" s="99">
        <v>2936</v>
      </c>
      <c r="ED22" s="99">
        <v>2936</v>
      </c>
      <c r="EE22" s="99">
        <v>2936</v>
      </c>
      <c r="EF22" s="99">
        <v>2936</v>
      </c>
      <c r="EG22" s="99">
        <v>2936</v>
      </c>
      <c r="EH22" s="100">
        <v>2936</v>
      </c>
      <c r="EI22" s="101">
        <v>2936</v>
      </c>
      <c r="EJ22" s="99">
        <v>2936</v>
      </c>
      <c r="EK22" s="99">
        <v>2936</v>
      </c>
      <c r="EL22" s="99">
        <v>2936</v>
      </c>
      <c r="EM22" s="99">
        <v>2993</v>
      </c>
      <c r="EN22" s="99">
        <v>3000</v>
      </c>
      <c r="EO22" s="99">
        <v>3001</v>
      </c>
      <c r="EP22" s="99">
        <v>3001</v>
      </c>
      <c r="EQ22" s="99">
        <v>3001</v>
      </c>
      <c r="ER22" s="99">
        <v>3001</v>
      </c>
      <c r="ES22" s="99">
        <v>3001</v>
      </c>
      <c r="ET22" s="100">
        <v>3003</v>
      </c>
      <c r="EU22" s="101">
        <v>3003</v>
      </c>
      <c r="EV22" s="99">
        <v>3003</v>
      </c>
      <c r="EW22" s="99">
        <v>3015</v>
      </c>
      <c r="EX22" s="99">
        <v>3050</v>
      </c>
      <c r="EY22" s="99">
        <v>3052</v>
      </c>
      <c r="EZ22" s="99">
        <v>3100</v>
      </c>
      <c r="FA22" s="99">
        <v>3113</v>
      </c>
      <c r="FB22" s="99">
        <v>3125</v>
      </c>
      <c r="FC22" s="99">
        <v>3150</v>
      </c>
      <c r="FD22" s="99">
        <v>3156</v>
      </c>
      <c r="FE22" s="99">
        <v>3156</v>
      </c>
      <c r="FF22" s="100">
        <v>3156</v>
      </c>
      <c r="FG22" s="101">
        <v>3156</v>
      </c>
      <c r="FH22" s="99">
        <v>3156</v>
      </c>
      <c r="FI22" s="99">
        <v>3156</v>
      </c>
      <c r="FJ22" s="99">
        <v>3156</v>
      </c>
      <c r="FK22" s="99">
        <v>3158</v>
      </c>
      <c r="FL22" s="99">
        <v>3182</v>
      </c>
      <c r="FM22" s="99">
        <v>3187</v>
      </c>
      <c r="FN22" s="99">
        <v>3196</v>
      </c>
      <c r="FO22" s="99">
        <v>3219</v>
      </c>
      <c r="FP22" s="99">
        <v>3223</v>
      </c>
      <c r="FQ22" s="99">
        <v>3223</v>
      </c>
      <c r="FR22" s="100">
        <v>3227</v>
      </c>
      <c r="FS22" s="101">
        <v>3227</v>
      </c>
      <c r="FT22" s="99">
        <v>3227</v>
      </c>
      <c r="FU22" s="99">
        <v>3248</v>
      </c>
      <c r="FV22" s="99">
        <v>3253</v>
      </c>
      <c r="FW22" s="99">
        <v>3274</v>
      </c>
      <c r="FX22" s="99">
        <v>3275</v>
      </c>
      <c r="FY22" s="99">
        <v>3298</v>
      </c>
      <c r="FZ22" s="99">
        <v>3300</v>
      </c>
      <c r="GA22" s="99">
        <v>3325</v>
      </c>
      <c r="GB22" s="99">
        <v>3333</v>
      </c>
      <c r="GC22" s="99">
        <v>3333</v>
      </c>
      <c r="GD22" s="100">
        <v>3333</v>
      </c>
      <c r="GE22" s="101">
        <v>3333</v>
      </c>
      <c r="GF22" s="99">
        <v>3333</v>
      </c>
      <c r="GG22" s="99">
        <v>3333</v>
      </c>
      <c r="GH22" s="99">
        <v>3335</v>
      </c>
      <c r="GI22" s="99">
        <v>3400</v>
      </c>
      <c r="GJ22" s="99">
        <v>3415</v>
      </c>
      <c r="GK22" s="99">
        <v>3415</v>
      </c>
      <c r="GL22" s="99">
        <v>3415</v>
      </c>
      <c r="GM22" s="99">
        <v>3434</v>
      </c>
      <c r="GN22" s="99">
        <v>3444</v>
      </c>
      <c r="GO22" s="99">
        <v>3456</v>
      </c>
      <c r="GP22" s="100">
        <v>3515</v>
      </c>
      <c r="GQ22" s="101">
        <v>3559</v>
      </c>
      <c r="GR22" s="99">
        <v>3570</v>
      </c>
      <c r="GS22" s="99">
        <v>3600</v>
      </c>
      <c r="GT22" s="99">
        <v>3600</v>
      </c>
      <c r="GU22" s="99">
        <v>3614</v>
      </c>
      <c r="GV22" s="99">
        <v>3663</v>
      </c>
      <c r="GW22" s="99">
        <v>3675</v>
      </c>
      <c r="GX22" s="99">
        <v>3682</v>
      </c>
      <c r="GY22" s="99">
        <v>3717</v>
      </c>
      <c r="GZ22" s="99">
        <v>3721</v>
      </c>
      <c r="HA22" s="99">
        <v>3725</v>
      </c>
      <c r="HB22" s="100">
        <v>3729</v>
      </c>
      <c r="HC22" s="101">
        <v>3738</v>
      </c>
      <c r="HD22" s="99">
        <v>3750</v>
      </c>
      <c r="HE22" s="99">
        <v>3763</v>
      </c>
      <c r="HF22" s="99">
        <v>3764</v>
      </c>
      <c r="HG22" s="99">
        <v>3800</v>
      </c>
      <c r="HH22" s="99">
        <v>3808</v>
      </c>
      <c r="HI22" s="99">
        <v>3813</v>
      </c>
      <c r="HJ22" s="99">
        <v>3813</v>
      </c>
      <c r="HK22" s="99">
        <v>3813</v>
      </c>
      <c r="HL22" s="99">
        <v>3813</v>
      </c>
      <c r="HM22" s="99">
        <v>3813</v>
      </c>
      <c r="HN22" s="100">
        <v>3813</v>
      </c>
      <c r="HO22" s="101">
        <v>3813</v>
      </c>
      <c r="HP22" s="99">
        <v>3813</v>
      </c>
      <c r="HQ22" s="99">
        <v>3838</v>
      </c>
      <c r="HR22" s="99">
        <v>3850</v>
      </c>
      <c r="HS22" s="99">
        <v>3955</v>
      </c>
      <c r="HT22" s="99">
        <v>3955</v>
      </c>
      <c r="HU22" s="99">
        <v>3955</v>
      </c>
      <c r="HV22" s="99">
        <v>3974</v>
      </c>
      <c r="HW22" s="99">
        <v>4000</v>
      </c>
      <c r="HX22" s="99">
        <v>4000</v>
      </c>
      <c r="HY22" s="99">
        <v>4000</v>
      </c>
      <c r="HZ22" s="100">
        <v>4000</v>
      </c>
      <c r="IA22" s="56">
        <v>4000</v>
      </c>
      <c r="IB22" s="54">
        <v>4000</v>
      </c>
      <c r="IC22" s="54">
        <v>4000</v>
      </c>
      <c r="ID22" s="54">
        <v>4000</v>
      </c>
      <c r="IE22" s="54">
        <v>4000</v>
      </c>
      <c r="IF22" s="54">
        <v>4020</v>
      </c>
      <c r="IG22" s="54">
        <v>4020</v>
      </c>
      <c r="IH22" s="54">
        <v>4020</v>
      </c>
      <c r="II22" s="54">
        <v>4024</v>
      </c>
      <c r="IJ22" s="54">
        <v>4049</v>
      </c>
      <c r="IK22" s="54">
        <v>4049</v>
      </c>
      <c r="IL22" s="55">
        <v>4088</v>
      </c>
      <c r="IM22" s="56"/>
      <c r="IN22" s="54"/>
      <c r="IO22" s="54"/>
      <c r="IP22" s="54"/>
      <c r="IQ22" s="54"/>
      <c r="IR22" s="54"/>
      <c r="IS22" s="54"/>
      <c r="IT22" s="54"/>
      <c r="IU22" s="54"/>
      <c r="IV22" s="54"/>
      <c r="IW22" s="54"/>
      <c r="IX22" s="55"/>
    </row>
    <row r="23" spans="1:258" x14ac:dyDescent="0.2">
      <c r="A23" s="221" t="s">
        <v>83</v>
      </c>
      <c r="B23" s="123">
        <f t="shared" si="46"/>
        <v>10559</v>
      </c>
      <c r="C23" s="123">
        <f t="shared" si="47"/>
        <v>592938</v>
      </c>
      <c r="D23" s="182"/>
      <c r="E23" s="185"/>
      <c r="F23" s="186"/>
      <c r="G23" s="169"/>
      <c r="H23" s="170"/>
      <c r="I23" s="170"/>
      <c r="J23" s="170"/>
      <c r="K23" s="170"/>
      <c r="L23" s="99">
        <v>10559</v>
      </c>
      <c r="M23" s="99">
        <v>24393</v>
      </c>
      <c r="N23" s="99">
        <v>40465</v>
      </c>
      <c r="O23" s="99">
        <v>52339</v>
      </c>
      <c r="P23" s="99">
        <v>63541</v>
      </c>
      <c r="Q23" s="99">
        <v>73164</v>
      </c>
      <c r="R23" s="100">
        <v>83566</v>
      </c>
      <c r="S23" s="101">
        <v>91907</v>
      </c>
      <c r="T23" s="99">
        <v>105579</v>
      </c>
      <c r="U23" s="99">
        <v>117814</v>
      </c>
      <c r="V23" s="99">
        <v>128552</v>
      </c>
      <c r="W23" s="99">
        <v>133143</v>
      </c>
      <c r="X23" s="99">
        <v>139956</v>
      </c>
      <c r="Y23" s="99">
        <v>142229</v>
      </c>
      <c r="Z23" s="99">
        <v>146962</v>
      </c>
      <c r="AA23" s="99">
        <v>155228</v>
      </c>
      <c r="AB23" s="99">
        <v>158267</v>
      </c>
      <c r="AC23" s="99">
        <v>163497</v>
      </c>
      <c r="AD23" s="100">
        <v>170605</v>
      </c>
      <c r="AE23" s="101">
        <v>178535</v>
      </c>
      <c r="AF23" s="99">
        <v>183484</v>
      </c>
      <c r="AG23" s="99">
        <v>189513</v>
      </c>
      <c r="AH23" s="99">
        <v>197123</v>
      </c>
      <c r="AI23" s="99">
        <v>201506</v>
      </c>
      <c r="AJ23" s="99">
        <v>206136</v>
      </c>
      <c r="AK23" s="99">
        <v>214485</v>
      </c>
      <c r="AL23" s="99">
        <v>222622</v>
      </c>
      <c r="AM23" s="99">
        <v>231799</v>
      </c>
      <c r="AN23" s="99">
        <v>238279</v>
      </c>
      <c r="AO23" s="99">
        <v>246467</v>
      </c>
      <c r="AP23" s="100">
        <v>248788</v>
      </c>
      <c r="AQ23" s="101">
        <v>251163</v>
      </c>
      <c r="AR23" s="99">
        <v>258369</v>
      </c>
      <c r="AS23" s="99">
        <v>268683</v>
      </c>
      <c r="AT23" s="99">
        <v>284787</v>
      </c>
      <c r="AU23" s="99">
        <v>292067</v>
      </c>
      <c r="AV23" s="99">
        <v>297763</v>
      </c>
      <c r="AW23" s="99">
        <v>309529</v>
      </c>
      <c r="AX23" s="99">
        <v>319105</v>
      </c>
      <c r="AY23" s="99">
        <v>329511</v>
      </c>
      <c r="AZ23" s="99">
        <v>334069</v>
      </c>
      <c r="BA23" s="99">
        <v>338008</v>
      </c>
      <c r="BB23" s="100">
        <v>345833</v>
      </c>
      <c r="BC23" s="101">
        <v>349931</v>
      </c>
      <c r="BD23" s="99">
        <v>353754</v>
      </c>
      <c r="BE23" s="99">
        <v>353754</v>
      </c>
      <c r="BF23" s="99">
        <v>354676</v>
      </c>
      <c r="BG23" s="99">
        <v>355084</v>
      </c>
      <c r="BH23" s="99">
        <v>355595</v>
      </c>
      <c r="BI23" s="99">
        <v>357645</v>
      </c>
      <c r="BJ23" s="99">
        <v>361564</v>
      </c>
      <c r="BK23" s="99">
        <v>363230</v>
      </c>
      <c r="BL23" s="99">
        <v>364033</v>
      </c>
      <c r="BM23" s="99">
        <v>364033</v>
      </c>
      <c r="BN23" s="100">
        <v>364812</v>
      </c>
      <c r="BO23" s="101">
        <v>365589</v>
      </c>
      <c r="BP23" s="99">
        <v>365589</v>
      </c>
      <c r="BQ23" s="99">
        <v>365903</v>
      </c>
      <c r="BR23" s="99">
        <v>367584</v>
      </c>
      <c r="BS23" s="99">
        <v>367584</v>
      </c>
      <c r="BT23" s="99">
        <v>367987</v>
      </c>
      <c r="BU23" s="99">
        <v>367987</v>
      </c>
      <c r="BV23" s="99">
        <v>368828</v>
      </c>
      <c r="BW23" s="99">
        <v>368828</v>
      </c>
      <c r="BX23" s="99">
        <v>368828</v>
      </c>
      <c r="BY23" s="99">
        <v>368828</v>
      </c>
      <c r="BZ23" s="100">
        <v>368828</v>
      </c>
      <c r="CA23" s="101">
        <v>368828</v>
      </c>
      <c r="CB23" s="99">
        <v>368828</v>
      </c>
      <c r="CC23" s="99">
        <v>368828</v>
      </c>
      <c r="CD23" s="99">
        <v>372538</v>
      </c>
      <c r="CE23" s="99">
        <v>373183</v>
      </c>
      <c r="CF23" s="99">
        <v>373183</v>
      </c>
      <c r="CG23" s="99">
        <v>373410</v>
      </c>
      <c r="CH23" s="99">
        <v>373490</v>
      </c>
      <c r="CI23" s="99">
        <v>373490</v>
      </c>
      <c r="CJ23" s="99">
        <v>373490</v>
      </c>
      <c r="CK23" s="99">
        <v>373972</v>
      </c>
      <c r="CL23" s="100">
        <v>378926</v>
      </c>
      <c r="CM23" s="101">
        <v>378926</v>
      </c>
      <c r="CN23" s="99">
        <v>378926</v>
      </c>
      <c r="CO23" s="99">
        <v>378926</v>
      </c>
      <c r="CP23" s="99">
        <v>378926</v>
      </c>
      <c r="CQ23" s="99">
        <v>378926</v>
      </c>
      <c r="CR23" s="99">
        <v>378926</v>
      </c>
      <c r="CS23" s="99">
        <v>379966</v>
      </c>
      <c r="CT23" s="99">
        <v>379966</v>
      </c>
      <c r="CU23" s="99">
        <v>380045</v>
      </c>
      <c r="CV23" s="99">
        <v>381304</v>
      </c>
      <c r="CW23" s="99">
        <v>381782</v>
      </c>
      <c r="CX23" s="100">
        <v>381782</v>
      </c>
      <c r="CY23" s="101">
        <v>381782</v>
      </c>
      <c r="CZ23" s="99">
        <v>381782</v>
      </c>
      <c r="DA23" s="99">
        <v>381782</v>
      </c>
      <c r="DB23" s="99">
        <v>381878</v>
      </c>
      <c r="DC23" s="99">
        <v>382822</v>
      </c>
      <c r="DD23" s="99">
        <v>382822</v>
      </c>
      <c r="DE23" s="99">
        <v>382822</v>
      </c>
      <c r="DF23" s="99">
        <v>386169</v>
      </c>
      <c r="DG23" s="99">
        <v>386169</v>
      </c>
      <c r="DH23" s="99">
        <v>386169</v>
      </c>
      <c r="DI23" s="99">
        <v>386704</v>
      </c>
      <c r="DJ23" s="100">
        <v>388038</v>
      </c>
      <c r="DK23" s="101">
        <v>388364</v>
      </c>
      <c r="DL23" s="99">
        <v>388364</v>
      </c>
      <c r="DM23" s="99">
        <v>388364</v>
      </c>
      <c r="DN23" s="99">
        <v>390456</v>
      </c>
      <c r="DO23" s="99">
        <v>390766</v>
      </c>
      <c r="DP23" s="99">
        <v>402807</v>
      </c>
      <c r="DQ23" s="99">
        <v>402807</v>
      </c>
      <c r="DR23" s="99">
        <v>402807</v>
      </c>
      <c r="DS23" s="99">
        <v>402807</v>
      </c>
      <c r="DT23" s="99">
        <v>402807</v>
      </c>
      <c r="DU23" s="99">
        <v>402807</v>
      </c>
      <c r="DV23" s="100">
        <v>402807</v>
      </c>
      <c r="DW23" s="101">
        <v>402807</v>
      </c>
      <c r="DX23" s="99">
        <v>402807</v>
      </c>
      <c r="DY23" s="99">
        <v>403038</v>
      </c>
      <c r="DZ23" s="99">
        <v>403412</v>
      </c>
      <c r="EA23" s="99">
        <v>403412</v>
      </c>
      <c r="EB23" s="99">
        <v>403412</v>
      </c>
      <c r="EC23" s="99">
        <v>403412</v>
      </c>
      <c r="ED23" s="99">
        <v>403412</v>
      </c>
      <c r="EE23" s="99">
        <v>403412</v>
      </c>
      <c r="EF23" s="99">
        <v>403412</v>
      </c>
      <c r="EG23" s="99">
        <v>403412</v>
      </c>
      <c r="EH23" s="100">
        <v>403412</v>
      </c>
      <c r="EI23" s="101">
        <v>403412</v>
      </c>
      <c r="EJ23" s="99">
        <v>403412</v>
      </c>
      <c r="EK23" s="99">
        <v>403412</v>
      </c>
      <c r="EL23" s="99">
        <v>403412</v>
      </c>
      <c r="EM23" s="99">
        <v>405224</v>
      </c>
      <c r="EN23" s="99">
        <v>412093</v>
      </c>
      <c r="EO23" s="99">
        <v>412791</v>
      </c>
      <c r="EP23" s="99">
        <v>412791</v>
      </c>
      <c r="EQ23" s="99">
        <v>412791</v>
      </c>
      <c r="ER23" s="99">
        <v>412791</v>
      </c>
      <c r="ES23" s="99">
        <v>412791</v>
      </c>
      <c r="ET23" s="100">
        <v>414390</v>
      </c>
      <c r="EU23" s="101">
        <v>414390</v>
      </c>
      <c r="EV23" s="99">
        <v>414390</v>
      </c>
      <c r="EW23" s="99">
        <v>415505</v>
      </c>
      <c r="EX23" s="99">
        <v>419018</v>
      </c>
      <c r="EY23" s="99">
        <v>426817</v>
      </c>
      <c r="EZ23" s="99">
        <v>431869</v>
      </c>
      <c r="FA23" s="99">
        <v>438795</v>
      </c>
      <c r="FB23" s="99">
        <v>441165</v>
      </c>
      <c r="FC23" s="99">
        <v>444566</v>
      </c>
      <c r="FD23" s="99">
        <v>450926</v>
      </c>
      <c r="FE23" s="99">
        <v>450926</v>
      </c>
      <c r="FF23" s="100">
        <v>450926</v>
      </c>
      <c r="FG23" s="101">
        <v>450926</v>
      </c>
      <c r="FH23" s="99">
        <v>450926</v>
      </c>
      <c r="FI23" s="99">
        <v>450926</v>
      </c>
      <c r="FJ23" s="99">
        <v>450926</v>
      </c>
      <c r="FK23" s="99">
        <v>453325</v>
      </c>
      <c r="FL23" s="99">
        <v>456317</v>
      </c>
      <c r="FM23" s="99">
        <v>458712</v>
      </c>
      <c r="FN23" s="99">
        <v>459125</v>
      </c>
      <c r="FO23" s="99">
        <v>459227</v>
      </c>
      <c r="FP23" s="99">
        <v>461008</v>
      </c>
      <c r="FQ23" s="99">
        <v>462873</v>
      </c>
      <c r="FR23" s="100">
        <v>463220</v>
      </c>
      <c r="FS23" s="101">
        <v>465420</v>
      </c>
      <c r="FT23" s="99">
        <v>465420</v>
      </c>
      <c r="FU23" s="99">
        <v>466579</v>
      </c>
      <c r="FV23" s="99">
        <v>467081</v>
      </c>
      <c r="FW23" s="99">
        <v>468980</v>
      </c>
      <c r="FX23" s="99">
        <v>470821</v>
      </c>
      <c r="FY23" s="99">
        <v>474111</v>
      </c>
      <c r="FZ23" s="99">
        <v>475313</v>
      </c>
      <c r="GA23" s="99">
        <v>476334</v>
      </c>
      <c r="GB23" s="99">
        <v>477563</v>
      </c>
      <c r="GC23" s="99">
        <v>479280</v>
      </c>
      <c r="GD23" s="100">
        <v>479622</v>
      </c>
      <c r="GE23" s="101">
        <v>488456</v>
      </c>
      <c r="GF23" s="99">
        <v>493571</v>
      </c>
      <c r="GG23" s="99">
        <v>496244</v>
      </c>
      <c r="GH23" s="99">
        <v>498511</v>
      </c>
      <c r="GI23" s="99">
        <v>503322</v>
      </c>
      <c r="GJ23" s="99">
        <v>506386</v>
      </c>
      <c r="GK23" s="99">
        <v>506386</v>
      </c>
      <c r="GL23" s="99">
        <v>506386</v>
      </c>
      <c r="GM23" s="99">
        <v>509132</v>
      </c>
      <c r="GN23" s="99">
        <v>512176</v>
      </c>
      <c r="GO23" s="99">
        <v>514994</v>
      </c>
      <c r="GP23" s="100">
        <v>529512</v>
      </c>
      <c r="GQ23" s="101">
        <v>532057</v>
      </c>
      <c r="GR23" s="99">
        <v>534125</v>
      </c>
      <c r="GS23" s="99">
        <v>537322</v>
      </c>
      <c r="GT23" s="99">
        <v>538947</v>
      </c>
      <c r="GU23" s="99">
        <v>540515</v>
      </c>
      <c r="GV23" s="99">
        <v>543304</v>
      </c>
      <c r="GW23" s="99">
        <v>545641</v>
      </c>
      <c r="GX23" s="99">
        <v>548834</v>
      </c>
      <c r="GY23" s="99">
        <v>552765</v>
      </c>
      <c r="GZ23" s="99">
        <v>556504</v>
      </c>
      <c r="HA23" s="99">
        <v>560358</v>
      </c>
      <c r="HB23" s="100">
        <v>562618</v>
      </c>
      <c r="HC23" s="101">
        <v>566078</v>
      </c>
      <c r="HD23" s="99">
        <v>568473</v>
      </c>
      <c r="HE23" s="99">
        <v>572023</v>
      </c>
      <c r="HF23" s="99">
        <v>575019</v>
      </c>
      <c r="HG23" s="99">
        <v>578810</v>
      </c>
      <c r="HH23" s="99">
        <v>581077</v>
      </c>
      <c r="HI23" s="99">
        <v>583446</v>
      </c>
      <c r="HJ23" s="99">
        <v>583446</v>
      </c>
      <c r="HK23" s="99">
        <v>583446</v>
      </c>
      <c r="HL23" s="99">
        <v>583446</v>
      </c>
      <c r="HM23" s="99">
        <v>583446</v>
      </c>
      <c r="HN23" s="100">
        <v>583446</v>
      </c>
      <c r="HO23" s="101">
        <v>583446</v>
      </c>
      <c r="HP23" s="99">
        <v>583446</v>
      </c>
      <c r="HQ23" s="99">
        <v>585428</v>
      </c>
      <c r="HR23" s="99">
        <v>585947</v>
      </c>
      <c r="HS23" s="99">
        <v>586479</v>
      </c>
      <c r="HT23" s="99">
        <v>586479</v>
      </c>
      <c r="HU23" s="99">
        <v>586479</v>
      </c>
      <c r="HV23" s="99">
        <v>586903</v>
      </c>
      <c r="HW23" s="99">
        <v>588500</v>
      </c>
      <c r="HX23" s="99">
        <v>588500</v>
      </c>
      <c r="HY23" s="99">
        <v>588500</v>
      </c>
      <c r="HZ23" s="100">
        <v>588500</v>
      </c>
      <c r="IA23" s="56">
        <v>588500</v>
      </c>
      <c r="IB23" s="54">
        <v>588500</v>
      </c>
      <c r="IC23" s="54">
        <v>588500</v>
      </c>
      <c r="ID23" s="54">
        <v>588500</v>
      </c>
      <c r="IE23" s="54">
        <v>588500</v>
      </c>
      <c r="IF23" s="54">
        <v>588524</v>
      </c>
      <c r="IG23" s="54">
        <v>588524</v>
      </c>
      <c r="IH23" s="54">
        <v>588524</v>
      </c>
      <c r="II23" s="54">
        <v>590575</v>
      </c>
      <c r="IJ23" s="54">
        <v>592100</v>
      </c>
      <c r="IK23" s="54">
        <v>592100</v>
      </c>
      <c r="IL23" s="55">
        <v>592938</v>
      </c>
      <c r="IM23" s="56"/>
      <c r="IN23" s="54"/>
      <c r="IO23" s="54"/>
      <c r="IP23" s="54"/>
      <c r="IQ23" s="54"/>
      <c r="IR23" s="54"/>
      <c r="IS23" s="54"/>
      <c r="IT23" s="54"/>
      <c r="IU23" s="54"/>
      <c r="IV23" s="54"/>
      <c r="IW23" s="54"/>
      <c r="IX23" s="55"/>
    </row>
    <row r="24" spans="1:258" x14ac:dyDescent="0.2">
      <c r="A24" s="221" t="s">
        <v>84</v>
      </c>
      <c r="B24" s="135">
        <f t="shared" si="46"/>
        <v>1055.9000000000001</v>
      </c>
      <c r="C24" s="135">
        <f t="shared" si="47"/>
        <v>5929.38</v>
      </c>
      <c r="D24" s="182"/>
      <c r="E24" s="185"/>
      <c r="F24" s="186"/>
      <c r="G24" s="179"/>
      <c r="H24" s="180"/>
      <c r="I24" s="180"/>
      <c r="J24" s="180"/>
      <c r="K24" s="180"/>
      <c r="L24" s="96">
        <v>1055.9000000000001</v>
      </c>
      <c r="M24" s="96">
        <v>1219.6500000000001</v>
      </c>
      <c r="N24" s="96">
        <v>1348.8333333333301</v>
      </c>
      <c r="O24" s="96">
        <v>1308.4749999999999</v>
      </c>
      <c r="P24" s="96">
        <v>1270.82</v>
      </c>
      <c r="Q24" s="96">
        <v>1219.4000000000001</v>
      </c>
      <c r="R24" s="97">
        <v>1193.8</v>
      </c>
      <c r="S24" s="98">
        <v>1148.8375000000001</v>
      </c>
      <c r="T24" s="96">
        <v>1173.0999999999999</v>
      </c>
      <c r="U24" s="96">
        <v>1178.1400000000001</v>
      </c>
      <c r="V24" s="96">
        <v>1285.52</v>
      </c>
      <c r="W24" s="96">
        <v>1331.43</v>
      </c>
      <c r="X24" s="96">
        <v>1399.56</v>
      </c>
      <c r="Y24" s="96">
        <v>1422.29</v>
      </c>
      <c r="Z24" s="96">
        <v>1469.62</v>
      </c>
      <c r="AA24" s="96">
        <v>1552.28</v>
      </c>
      <c r="AB24" s="96">
        <v>1582.67</v>
      </c>
      <c r="AC24" s="96">
        <v>1634.97</v>
      </c>
      <c r="AD24" s="97">
        <v>1706.05</v>
      </c>
      <c r="AE24" s="98">
        <v>1785.35</v>
      </c>
      <c r="AF24" s="96">
        <v>1834.84</v>
      </c>
      <c r="AG24" s="96">
        <v>1895.13</v>
      </c>
      <c r="AH24" s="96">
        <v>1971.23</v>
      </c>
      <c r="AI24" s="96">
        <v>2015.06</v>
      </c>
      <c r="AJ24" s="96">
        <v>2061.36</v>
      </c>
      <c r="AK24" s="96">
        <v>2144.85</v>
      </c>
      <c r="AL24" s="96">
        <v>2226.2199999999998</v>
      </c>
      <c r="AM24" s="96">
        <v>2317.9899999999998</v>
      </c>
      <c r="AN24" s="96">
        <v>2382.79</v>
      </c>
      <c r="AO24" s="96">
        <v>2464.67</v>
      </c>
      <c r="AP24" s="97">
        <v>2487.88</v>
      </c>
      <c r="AQ24" s="98">
        <v>2511.63</v>
      </c>
      <c r="AR24" s="96">
        <v>2583.69</v>
      </c>
      <c r="AS24" s="96">
        <v>2686.83</v>
      </c>
      <c r="AT24" s="96">
        <v>2847.87</v>
      </c>
      <c r="AU24" s="96">
        <v>2920.67</v>
      </c>
      <c r="AV24" s="96">
        <v>2977.63</v>
      </c>
      <c r="AW24" s="96">
        <v>3095.29</v>
      </c>
      <c r="AX24" s="96">
        <v>3191.05</v>
      </c>
      <c r="AY24" s="96">
        <v>3295.11</v>
      </c>
      <c r="AZ24" s="96">
        <v>3340.69</v>
      </c>
      <c r="BA24" s="96">
        <v>3380.08</v>
      </c>
      <c r="BB24" s="97">
        <v>3458.33</v>
      </c>
      <c r="BC24" s="98">
        <v>3499.31</v>
      </c>
      <c r="BD24" s="96">
        <v>3537.54</v>
      </c>
      <c r="BE24" s="96">
        <v>3537.54</v>
      </c>
      <c r="BF24" s="96">
        <v>3546.76</v>
      </c>
      <c r="BG24" s="96">
        <v>3550.84</v>
      </c>
      <c r="BH24" s="96">
        <v>3555.95</v>
      </c>
      <c r="BI24" s="96">
        <v>3576.45</v>
      </c>
      <c r="BJ24" s="96">
        <v>3615.64</v>
      </c>
      <c r="BK24" s="96">
        <v>3632.3</v>
      </c>
      <c r="BL24" s="96">
        <v>3640.33</v>
      </c>
      <c r="BM24" s="96">
        <v>3640.33</v>
      </c>
      <c r="BN24" s="97">
        <v>3648.12</v>
      </c>
      <c r="BO24" s="98">
        <v>3655.89</v>
      </c>
      <c r="BP24" s="96">
        <v>3655.89</v>
      </c>
      <c r="BQ24" s="96">
        <v>3659.03</v>
      </c>
      <c r="BR24" s="96">
        <v>3675.84</v>
      </c>
      <c r="BS24" s="96">
        <v>3675.84</v>
      </c>
      <c r="BT24" s="96">
        <v>3679.87</v>
      </c>
      <c r="BU24" s="96">
        <v>3679.87</v>
      </c>
      <c r="BV24" s="96">
        <v>3688.28</v>
      </c>
      <c r="BW24" s="96">
        <v>3688.28</v>
      </c>
      <c r="BX24" s="96">
        <v>3688.28</v>
      </c>
      <c r="BY24" s="96">
        <v>3688.28</v>
      </c>
      <c r="BZ24" s="97">
        <v>3688.28</v>
      </c>
      <c r="CA24" s="98">
        <v>3688.28</v>
      </c>
      <c r="CB24" s="96">
        <v>3688.28</v>
      </c>
      <c r="CC24" s="96">
        <v>3688.28</v>
      </c>
      <c r="CD24" s="96">
        <v>3725.38</v>
      </c>
      <c r="CE24" s="96">
        <v>3731.83</v>
      </c>
      <c r="CF24" s="96">
        <v>3731.83</v>
      </c>
      <c r="CG24" s="96">
        <v>3734.1</v>
      </c>
      <c r="CH24" s="96">
        <v>3734.9</v>
      </c>
      <c r="CI24" s="96">
        <v>3734.9</v>
      </c>
      <c r="CJ24" s="96">
        <v>3734.9</v>
      </c>
      <c r="CK24" s="96">
        <v>3739.72</v>
      </c>
      <c r="CL24" s="97">
        <v>3789.26</v>
      </c>
      <c r="CM24" s="98">
        <v>3789.26</v>
      </c>
      <c r="CN24" s="96">
        <v>3789.26</v>
      </c>
      <c r="CO24" s="96">
        <v>3789.26</v>
      </c>
      <c r="CP24" s="96">
        <v>3789.26</v>
      </c>
      <c r="CQ24" s="96">
        <v>3789.26</v>
      </c>
      <c r="CR24" s="96">
        <v>3789.26</v>
      </c>
      <c r="CS24" s="96">
        <v>3799.66</v>
      </c>
      <c r="CT24" s="96">
        <v>3799.66</v>
      </c>
      <c r="CU24" s="96">
        <v>3800.45</v>
      </c>
      <c r="CV24" s="96">
        <v>3813.04</v>
      </c>
      <c r="CW24" s="96">
        <v>3817.82</v>
      </c>
      <c r="CX24" s="97">
        <v>3817.82</v>
      </c>
      <c r="CY24" s="98">
        <v>3817.82</v>
      </c>
      <c r="CZ24" s="96">
        <v>3817.82</v>
      </c>
      <c r="DA24" s="96">
        <v>3817.82</v>
      </c>
      <c r="DB24" s="96">
        <v>3818.78</v>
      </c>
      <c r="DC24" s="96">
        <v>3828.22</v>
      </c>
      <c r="DD24" s="96">
        <v>3828.22</v>
      </c>
      <c r="DE24" s="96">
        <v>3828.22</v>
      </c>
      <c r="DF24" s="96">
        <v>3861.69</v>
      </c>
      <c r="DG24" s="96">
        <v>3861.69</v>
      </c>
      <c r="DH24" s="96">
        <v>3861.69</v>
      </c>
      <c r="DI24" s="96">
        <v>3867.04</v>
      </c>
      <c r="DJ24" s="97">
        <v>3880.38</v>
      </c>
      <c r="DK24" s="98">
        <v>3883.64</v>
      </c>
      <c r="DL24" s="96">
        <v>3883.64</v>
      </c>
      <c r="DM24" s="96">
        <v>3883.64</v>
      </c>
      <c r="DN24" s="96">
        <v>3904.56</v>
      </c>
      <c r="DO24" s="96">
        <v>3907.66</v>
      </c>
      <c r="DP24" s="96">
        <v>4028.07</v>
      </c>
      <c r="DQ24" s="96">
        <v>4028.07</v>
      </c>
      <c r="DR24" s="96">
        <v>4028.07</v>
      </c>
      <c r="DS24" s="96">
        <v>4028.07</v>
      </c>
      <c r="DT24" s="96">
        <v>4028.07</v>
      </c>
      <c r="DU24" s="96">
        <v>4028.07</v>
      </c>
      <c r="DV24" s="97">
        <v>4028.07</v>
      </c>
      <c r="DW24" s="98">
        <v>4028.07</v>
      </c>
      <c r="DX24" s="96">
        <v>4028.07</v>
      </c>
      <c r="DY24" s="96">
        <v>4030.38</v>
      </c>
      <c r="DZ24" s="96">
        <v>4034.12</v>
      </c>
      <c r="EA24" s="96">
        <v>4034.12</v>
      </c>
      <c r="EB24" s="96">
        <v>4034.12</v>
      </c>
      <c r="EC24" s="96">
        <v>4034.12</v>
      </c>
      <c r="ED24" s="96">
        <v>4034.12</v>
      </c>
      <c r="EE24" s="96">
        <v>4034.12</v>
      </c>
      <c r="EF24" s="96">
        <v>4034.12</v>
      </c>
      <c r="EG24" s="96">
        <v>4034.12</v>
      </c>
      <c r="EH24" s="97">
        <v>4034.12</v>
      </c>
      <c r="EI24" s="98">
        <v>4034.12</v>
      </c>
      <c r="EJ24" s="96">
        <v>4034.12</v>
      </c>
      <c r="EK24" s="96">
        <v>4034.12</v>
      </c>
      <c r="EL24" s="96">
        <v>4034.12</v>
      </c>
      <c r="EM24" s="96">
        <v>4052.24</v>
      </c>
      <c r="EN24" s="96">
        <v>4120.93</v>
      </c>
      <c r="EO24" s="96">
        <v>4127.91</v>
      </c>
      <c r="EP24" s="96">
        <v>4127.91</v>
      </c>
      <c r="EQ24" s="96">
        <v>4127.91</v>
      </c>
      <c r="ER24" s="96">
        <v>4127.91</v>
      </c>
      <c r="ES24" s="96">
        <v>4127.91</v>
      </c>
      <c r="ET24" s="97">
        <v>4143.8999999999996</v>
      </c>
      <c r="EU24" s="98">
        <v>4143.8999999999996</v>
      </c>
      <c r="EV24" s="96">
        <v>4143.8999999999996</v>
      </c>
      <c r="EW24" s="96">
        <v>4155.05</v>
      </c>
      <c r="EX24" s="96">
        <v>4190.18</v>
      </c>
      <c r="EY24" s="96">
        <v>4268.17</v>
      </c>
      <c r="EZ24" s="96">
        <v>4318.6899999999996</v>
      </c>
      <c r="FA24" s="96">
        <v>4387.95</v>
      </c>
      <c r="FB24" s="96">
        <v>4411.6499999999996</v>
      </c>
      <c r="FC24" s="96">
        <v>4445.66</v>
      </c>
      <c r="FD24" s="96">
        <v>4509.26</v>
      </c>
      <c r="FE24" s="96">
        <v>4509.26</v>
      </c>
      <c r="FF24" s="97">
        <v>4509.26</v>
      </c>
      <c r="FG24" s="98">
        <v>4509.26</v>
      </c>
      <c r="FH24" s="96">
        <v>4509.26</v>
      </c>
      <c r="FI24" s="96">
        <v>4509.26</v>
      </c>
      <c r="FJ24" s="96">
        <v>4509.26</v>
      </c>
      <c r="FK24" s="96">
        <v>4533.25</v>
      </c>
      <c r="FL24" s="96">
        <v>4563.17</v>
      </c>
      <c r="FM24" s="96">
        <v>4587.12</v>
      </c>
      <c r="FN24" s="96">
        <v>4591.25</v>
      </c>
      <c r="FO24" s="96">
        <v>4592.2700000000004</v>
      </c>
      <c r="FP24" s="96">
        <v>4610.08</v>
      </c>
      <c r="FQ24" s="96">
        <v>4628.7299999999996</v>
      </c>
      <c r="FR24" s="97">
        <v>4632.2</v>
      </c>
      <c r="FS24" s="98">
        <v>4654.2</v>
      </c>
      <c r="FT24" s="96">
        <v>4654.2</v>
      </c>
      <c r="FU24" s="96">
        <v>4665.79</v>
      </c>
      <c r="FV24" s="96">
        <v>4670.8100000000004</v>
      </c>
      <c r="FW24" s="96">
        <v>4689.8</v>
      </c>
      <c r="FX24" s="96">
        <v>4708.21</v>
      </c>
      <c r="FY24" s="96">
        <v>4741.1099999999997</v>
      </c>
      <c r="FZ24" s="96">
        <v>4753.13</v>
      </c>
      <c r="GA24" s="96">
        <v>4763.34</v>
      </c>
      <c r="GB24" s="96">
        <v>4775.63</v>
      </c>
      <c r="GC24" s="96">
        <v>4792.8</v>
      </c>
      <c r="GD24" s="97">
        <v>4796.22</v>
      </c>
      <c r="GE24" s="98">
        <v>4884.5600000000004</v>
      </c>
      <c r="GF24" s="96">
        <v>4935.71</v>
      </c>
      <c r="GG24" s="96">
        <v>4962.4399999999996</v>
      </c>
      <c r="GH24" s="96">
        <v>4985.1099999999997</v>
      </c>
      <c r="GI24" s="96">
        <v>5033.22</v>
      </c>
      <c r="GJ24" s="96">
        <v>5063.8599999999997</v>
      </c>
      <c r="GK24" s="96">
        <v>5063.8599999999997</v>
      </c>
      <c r="GL24" s="96">
        <v>5063.8599999999997</v>
      </c>
      <c r="GM24" s="96">
        <v>5091.32</v>
      </c>
      <c r="GN24" s="96">
        <v>5121.76</v>
      </c>
      <c r="GO24" s="96">
        <v>5149.9399999999996</v>
      </c>
      <c r="GP24" s="97">
        <v>5295.12</v>
      </c>
      <c r="GQ24" s="98">
        <v>5320.57</v>
      </c>
      <c r="GR24" s="96">
        <v>5341.25</v>
      </c>
      <c r="GS24" s="96">
        <v>5373.22</v>
      </c>
      <c r="GT24" s="96">
        <v>5389.47</v>
      </c>
      <c r="GU24" s="96">
        <v>5405.15</v>
      </c>
      <c r="GV24" s="96">
        <v>5433.04</v>
      </c>
      <c r="GW24" s="96">
        <v>5456.41</v>
      </c>
      <c r="GX24" s="96">
        <v>5488.34</v>
      </c>
      <c r="GY24" s="96">
        <v>5527.65</v>
      </c>
      <c r="GZ24" s="96">
        <v>5565.04</v>
      </c>
      <c r="HA24" s="96">
        <v>5603.58</v>
      </c>
      <c r="HB24" s="97">
        <v>5626.18</v>
      </c>
      <c r="HC24" s="98">
        <v>5660.78</v>
      </c>
      <c r="HD24" s="96">
        <v>5684.73</v>
      </c>
      <c r="HE24" s="96">
        <v>5720.23</v>
      </c>
      <c r="HF24" s="96">
        <v>5750.19</v>
      </c>
      <c r="HG24" s="96">
        <v>5788.1</v>
      </c>
      <c r="HH24" s="96">
        <v>5810.77</v>
      </c>
      <c r="HI24" s="96">
        <v>5834.46</v>
      </c>
      <c r="HJ24" s="96">
        <v>5834.46</v>
      </c>
      <c r="HK24" s="96">
        <v>5834.46</v>
      </c>
      <c r="HL24" s="96">
        <v>5834.46</v>
      </c>
      <c r="HM24" s="96">
        <v>5834.46</v>
      </c>
      <c r="HN24" s="97">
        <v>5834.46</v>
      </c>
      <c r="HO24" s="98">
        <v>5834.46</v>
      </c>
      <c r="HP24" s="96">
        <v>5834.46</v>
      </c>
      <c r="HQ24" s="96">
        <v>5854.28</v>
      </c>
      <c r="HR24" s="96">
        <v>5859.47</v>
      </c>
      <c r="HS24" s="96">
        <v>5864.79</v>
      </c>
      <c r="HT24" s="96">
        <v>5864.79</v>
      </c>
      <c r="HU24" s="96">
        <v>5864.79</v>
      </c>
      <c r="HV24" s="96">
        <v>5869.03</v>
      </c>
      <c r="HW24" s="96">
        <v>5885</v>
      </c>
      <c r="HX24" s="96">
        <v>5885</v>
      </c>
      <c r="HY24" s="96">
        <v>5885</v>
      </c>
      <c r="HZ24" s="97">
        <v>5885</v>
      </c>
      <c r="IA24" s="56">
        <v>5885</v>
      </c>
      <c r="IB24" s="54">
        <v>5885</v>
      </c>
      <c r="IC24" s="54">
        <v>5885</v>
      </c>
      <c r="ID24" s="54">
        <v>5885</v>
      </c>
      <c r="IE24" s="54">
        <v>5885</v>
      </c>
      <c r="IF24" s="54">
        <v>5885.24</v>
      </c>
      <c r="IG24" s="54">
        <v>5885.24</v>
      </c>
      <c r="IH24" s="54">
        <v>5885.24</v>
      </c>
      <c r="II24" s="54">
        <v>5905.75</v>
      </c>
      <c r="IJ24" s="54">
        <v>5921</v>
      </c>
      <c r="IK24" s="54">
        <v>5921</v>
      </c>
      <c r="IL24" s="55">
        <v>5929.38</v>
      </c>
      <c r="IM24" s="56"/>
      <c r="IN24" s="54"/>
      <c r="IO24" s="54"/>
      <c r="IP24" s="54"/>
      <c r="IQ24" s="54"/>
      <c r="IR24" s="54"/>
      <c r="IS24" s="54"/>
      <c r="IT24" s="54"/>
      <c r="IU24" s="54"/>
      <c r="IV24" s="54"/>
      <c r="IW24" s="54"/>
      <c r="IX24" s="55"/>
    </row>
    <row r="25" spans="1:258" x14ac:dyDescent="0.2">
      <c r="A25" s="221" t="s">
        <v>85</v>
      </c>
      <c r="B25" s="135">
        <f t="shared" si="46"/>
        <v>924</v>
      </c>
      <c r="C25" s="135">
        <f t="shared" si="47"/>
        <v>5555</v>
      </c>
      <c r="D25" s="182"/>
      <c r="E25" s="185"/>
      <c r="F25" s="186"/>
      <c r="G25" s="179"/>
      <c r="H25" s="180"/>
      <c r="I25" s="180"/>
      <c r="J25" s="180"/>
      <c r="K25" s="180"/>
      <c r="L25" s="99">
        <v>943.5</v>
      </c>
      <c r="M25" s="99">
        <v>1136</v>
      </c>
      <c r="N25" s="99">
        <v>1136</v>
      </c>
      <c r="O25" s="99">
        <v>1070.5</v>
      </c>
      <c r="P25" s="99">
        <v>1060.5</v>
      </c>
      <c r="Q25" s="99">
        <v>946.5</v>
      </c>
      <c r="R25" s="100">
        <v>940</v>
      </c>
      <c r="S25" s="101">
        <v>924</v>
      </c>
      <c r="T25" s="99">
        <v>940</v>
      </c>
      <c r="U25" s="99">
        <v>974</v>
      </c>
      <c r="V25" s="99">
        <v>1082</v>
      </c>
      <c r="W25" s="99">
        <v>1113</v>
      </c>
      <c r="X25" s="99">
        <v>1192.5</v>
      </c>
      <c r="Y25" s="99">
        <v>1215.5</v>
      </c>
      <c r="Z25" s="99">
        <v>1325</v>
      </c>
      <c r="AA25" s="99">
        <v>1376</v>
      </c>
      <c r="AB25" s="99">
        <v>1423.5</v>
      </c>
      <c r="AC25" s="99">
        <v>1479.5</v>
      </c>
      <c r="AD25" s="100">
        <v>1509</v>
      </c>
      <c r="AE25" s="101">
        <v>1541</v>
      </c>
      <c r="AF25" s="99">
        <v>1572.5</v>
      </c>
      <c r="AG25" s="99">
        <v>1728</v>
      </c>
      <c r="AH25" s="99">
        <v>1844.5</v>
      </c>
      <c r="AI25" s="99">
        <v>1865.5</v>
      </c>
      <c r="AJ25" s="99">
        <v>1888.5</v>
      </c>
      <c r="AK25" s="99">
        <v>1935</v>
      </c>
      <c r="AL25" s="99">
        <v>2010</v>
      </c>
      <c r="AM25" s="99">
        <v>2079.5</v>
      </c>
      <c r="AN25" s="99">
        <v>2150.5</v>
      </c>
      <c r="AO25" s="99">
        <v>2291</v>
      </c>
      <c r="AP25" s="100">
        <v>2314</v>
      </c>
      <c r="AQ25" s="101">
        <v>2335.5</v>
      </c>
      <c r="AR25" s="99">
        <v>2389</v>
      </c>
      <c r="AS25" s="99">
        <v>2502.5</v>
      </c>
      <c r="AT25" s="99">
        <v>2522</v>
      </c>
      <c r="AU25" s="99">
        <v>2557</v>
      </c>
      <c r="AV25" s="99">
        <v>2584.5</v>
      </c>
      <c r="AW25" s="99">
        <v>2724</v>
      </c>
      <c r="AX25" s="99">
        <v>2824</v>
      </c>
      <c r="AY25" s="99">
        <v>2919.5</v>
      </c>
      <c r="AZ25" s="99">
        <v>2963</v>
      </c>
      <c r="BA25" s="99">
        <v>3000</v>
      </c>
      <c r="BB25" s="100">
        <v>3032.5</v>
      </c>
      <c r="BC25" s="101">
        <v>3076.5</v>
      </c>
      <c r="BD25" s="99">
        <v>3133.5</v>
      </c>
      <c r="BE25" s="99">
        <v>3133.5</v>
      </c>
      <c r="BF25" s="99">
        <v>3133.5</v>
      </c>
      <c r="BG25" s="99">
        <v>3133.5</v>
      </c>
      <c r="BH25" s="99">
        <v>3133.5</v>
      </c>
      <c r="BI25" s="99">
        <v>3168.5</v>
      </c>
      <c r="BJ25" s="99">
        <v>3221</v>
      </c>
      <c r="BK25" s="99">
        <v>3225</v>
      </c>
      <c r="BL25" s="99">
        <v>3227</v>
      </c>
      <c r="BM25" s="99">
        <v>3227</v>
      </c>
      <c r="BN25" s="100">
        <v>3237.5</v>
      </c>
      <c r="BO25" s="101">
        <v>3261</v>
      </c>
      <c r="BP25" s="99">
        <v>3261</v>
      </c>
      <c r="BQ25" s="99">
        <v>3261</v>
      </c>
      <c r="BR25" s="99">
        <v>3287</v>
      </c>
      <c r="BS25" s="99">
        <v>3287</v>
      </c>
      <c r="BT25" s="99">
        <v>3287</v>
      </c>
      <c r="BU25" s="99">
        <v>3287</v>
      </c>
      <c r="BV25" s="99">
        <v>3312.5</v>
      </c>
      <c r="BW25" s="99">
        <v>3312.5</v>
      </c>
      <c r="BX25" s="99">
        <v>3312.5</v>
      </c>
      <c r="BY25" s="99">
        <v>3312.5</v>
      </c>
      <c r="BZ25" s="100">
        <v>3312.5</v>
      </c>
      <c r="CA25" s="101">
        <v>3312.5</v>
      </c>
      <c r="CB25" s="99">
        <v>3312.5</v>
      </c>
      <c r="CC25" s="99">
        <v>3312.5</v>
      </c>
      <c r="CD25" s="99">
        <v>3329</v>
      </c>
      <c r="CE25" s="99">
        <v>3329</v>
      </c>
      <c r="CF25" s="99">
        <v>3329</v>
      </c>
      <c r="CG25" s="99">
        <v>3329</v>
      </c>
      <c r="CH25" s="99">
        <v>3329</v>
      </c>
      <c r="CI25" s="99">
        <v>3329</v>
      </c>
      <c r="CJ25" s="99">
        <v>3329</v>
      </c>
      <c r="CK25" s="99">
        <v>3329</v>
      </c>
      <c r="CL25" s="100">
        <v>3333</v>
      </c>
      <c r="CM25" s="101">
        <v>3333</v>
      </c>
      <c r="CN25" s="99">
        <v>3333</v>
      </c>
      <c r="CO25" s="99">
        <v>3333</v>
      </c>
      <c r="CP25" s="99">
        <v>3333</v>
      </c>
      <c r="CQ25" s="99">
        <v>3333</v>
      </c>
      <c r="CR25" s="99">
        <v>3333</v>
      </c>
      <c r="CS25" s="99">
        <v>3333</v>
      </c>
      <c r="CT25" s="99">
        <v>3333</v>
      </c>
      <c r="CU25" s="99">
        <v>3333</v>
      </c>
      <c r="CV25" s="99">
        <v>3333</v>
      </c>
      <c r="CW25" s="99">
        <v>3333</v>
      </c>
      <c r="CX25" s="100">
        <v>3333</v>
      </c>
      <c r="CY25" s="101">
        <v>3333</v>
      </c>
      <c r="CZ25" s="99">
        <v>3333</v>
      </c>
      <c r="DA25" s="99">
        <v>3333</v>
      </c>
      <c r="DB25" s="99">
        <v>3333</v>
      </c>
      <c r="DC25" s="99">
        <v>3333</v>
      </c>
      <c r="DD25" s="99">
        <v>3333</v>
      </c>
      <c r="DE25" s="99">
        <v>3333</v>
      </c>
      <c r="DF25" s="99">
        <v>3333</v>
      </c>
      <c r="DG25" s="99">
        <v>3333</v>
      </c>
      <c r="DH25" s="99">
        <v>3333</v>
      </c>
      <c r="DI25" s="99">
        <v>3334</v>
      </c>
      <c r="DJ25" s="100">
        <v>3375</v>
      </c>
      <c r="DK25" s="101">
        <v>3375</v>
      </c>
      <c r="DL25" s="99">
        <v>3375</v>
      </c>
      <c r="DM25" s="99">
        <v>3375</v>
      </c>
      <c r="DN25" s="99">
        <v>3424.5</v>
      </c>
      <c r="DO25" s="99">
        <v>3424.5</v>
      </c>
      <c r="DP25" s="99">
        <v>3444</v>
      </c>
      <c r="DQ25" s="99">
        <v>3444</v>
      </c>
      <c r="DR25" s="99">
        <v>3444</v>
      </c>
      <c r="DS25" s="99">
        <v>3444</v>
      </c>
      <c r="DT25" s="99">
        <v>3444</v>
      </c>
      <c r="DU25" s="99">
        <v>3444</v>
      </c>
      <c r="DV25" s="100">
        <v>3444</v>
      </c>
      <c r="DW25" s="101">
        <v>3444</v>
      </c>
      <c r="DX25" s="99">
        <v>3444</v>
      </c>
      <c r="DY25" s="99">
        <v>3444</v>
      </c>
      <c r="DZ25" s="99">
        <v>3444</v>
      </c>
      <c r="EA25" s="99">
        <v>3444</v>
      </c>
      <c r="EB25" s="99">
        <v>3444</v>
      </c>
      <c r="EC25" s="99">
        <v>3444</v>
      </c>
      <c r="ED25" s="99">
        <v>3444</v>
      </c>
      <c r="EE25" s="99">
        <v>3444</v>
      </c>
      <c r="EF25" s="99">
        <v>3444</v>
      </c>
      <c r="EG25" s="99">
        <v>3444</v>
      </c>
      <c r="EH25" s="100">
        <v>3444</v>
      </c>
      <c r="EI25" s="101">
        <v>3444</v>
      </c>
      <c r="EJ25" s="99">
        <v>3444</v>
      </c>
      <c r="EK25" s="99">
        <v>3444</v>
      </c>
      <c r="EL25" s="99">
        <v>3444</v>
      </c>
      <c r="EM25" s="99">
        <v>3462.5</v>
      </c>
      <c r="EN25" s="99">
        <v>3564.5</v>
      </c>
      <c r="EO25" s="99">
        <v>3607</v>
      </c>
      <c r="EP25" s="99">
        <v>3607</v>
      </c>
      <c r="EQ25" s="99">
        <v>3607</v>
      </c>
      <c r="ER25" s="99">
        <v>3607</v>
      </c>
      <c r="ES25" s="99">
        <v>3607</v>
      </c>
      <c r="ET25" s="100">
        <v>3620.5</v>
      </c>
      <c r="EU25" s="101">
        <v>3620.5</v>
      </c>
      <c r="EV25" s="99">
        <v>3620.5</v>
      </c>
      <c r="EW25" s="99">
        <v>3645</v>
      </c>
      <c r="EX25" s="99">
        <v>3691</v>
      </c>
      <c r="EY25" s="99">
        <v>3719</v>
      </c>
      <c r="EZ25" s="99">
        <v>3730</v>
      </c>
      <c r="FA25" s="99">
        <v>3750.5</v>
      </c>
      <c r="FB25" s="99">
        <v>3770</v>
      </c>
      <c r="FC25" s="99">
        <v>3800</v>
      </c>
      <c r="FD25" s="99">
        <v>3823</v>
      </c>
      <c r="FE25" s="99">
        <v>3823</v>
      </c>
      <c r="FF25" s="100">
        <v>3823</v>
      </c>
      <c r="FG25" s="101">
        <v>3823</v>
      </c>
      <c r="FH25" s="99">
        <v>3823</v>
      </c>
      <c r="FI25" s="99">
        <v>3823</v>
      </c>
      <c r="FJ25" s="99">
        <v>3823</v>
      </c>
      <c r="FK25" s="99">
        <v>3896.5</v>
      </c>
      <c r="FL25" s="99">
        <v>3977.5</v>
      </c>
      <c r="FM25" s="99">
        <v>4010</v>
      </c>
      <c r="FN25" s="99">
        <v>4010</v>
      </c>
      <c r="FO25" s="99">
        <v>4010</v>
      </c>
      <c r="FP25" s="99">
        <v>4034.5</v>
      </c>
      <c r="FQ25" s="99">
        <v>4074.5</v>
      </c>
      <c r="FR25" s="100">
        <v>4074.5</v>
      </c>
      <c r="FS25" s="101">
        <v>4107</v>
      </c>
      <c r="FT25" s="99">
        <v>4107</v>
      </c>
      <c r="FU25" s="99">
        <v>4139.5</v>
      </c>
      <c r="FV25" s="99">
        <v>4139.5</v>
      </c>
      <c r="FW25" s="99">
        <v>4193.5</v>
      </c>
      <c r="FX25" s="99">
        <v>4238</v>
      </c>
      <c r="FY25" s="99">
        <v>4295</v>
      </c>
      <c r="FZ25" s="99">
        <v>4344.5</v>
      </c>
      <c r="GA25" s="99">
        <v>4344.5</v>
      </c>
      <c r="GB25" s="99">
        <v>4369.5</v>
      </c>
      <c r="GC25" s="99">
        <v>4415</v>
      </c>
      <c r="GD25" s="100">
        <v>4415</v>
      </c>
      <c r="GE25" s="101">
        <v>4507.5</v>
      </c>
      <c r="GF25" s="99">
        <v>4530</v>
      </c>
      <c r="GG25" s="99">
        <v>4549.5</v>
      </c>
      <c r="GH25" s="99">
        <v>4570.5</v>
      </c>
      <c r="GI25" s="99">
        <v>4593.5</v>
      </c>
      <c r="GJ25" s="99">
        <v>4637</v>
      </c>
      <c r="GK25" s="99">
        <v>4637</v>
      </c>
      <c r="GL25" s="99">
        <v>4637</v>
      </c>
      <c r="GM25" s="99">
        <v>4689</v>
      </c>
      <c r="GN25" s="99">
        <v>4752</v>
      </c>
      <c r="GO25" s="99">
        <v>4800</v>
      </c>
      <c r="GP25" s="100">
        <v>4898</v>
      </c>
      <c r="GQ25" s="101">
        <v>4967</v>
      </c>
      <c r="GR25" s="99">
        <v>5000</v>
      </c>
      <c r="GS25" s="99">
        <v>5000</v>
      </c>
      <c r="GT25" s="99">
        <v>5025</v>
      </c>
      <c r="GU25" s="99">
        <v>5069</v>
      </c>
      <c r="GV25" s="99">
        <v>5101.5</v>
      </c>
      <c r="GW25" s="99">
        <v>5133.5</v>
      </c>
      <c r="GX25" s="99">
        <v>5160</v>
      </c>
      <c r="GY25" s="99">
        <v>5186.5</v>
      </c>
      <c r="GZ25" s="99">
        <v>5207</v>
      </c>
      <c r="HA25" s="99">
        <v>5217</v>
      </c>
      <c r="HB25" s="100">
        <v>5225</v>
      </c>
      <c r="HC25" s="101">
        <v>5261.5</v>
      </c>
      <c r="HD25" s="99">
        <v>5316.5</v>
      </c>
      <c r="HE25" s="99">
        <v>5335</v>
      </c>
      <c r="HF25" s="99">
        <v>5381</v>
      </c>
      <c r="HG25" s="99">
        <v>5428</v>
      </c>
      <c r="HH25" s="99">
        <v>5430.5</v>
      </c>
      <c r="HI25" s="99">
        <v>5443</v>
      </c>
      <c r="HJ25" s="99">
        <v>5443</v>
      </c>
      <c r="HK25" s="99">
        <v>5443</v>
      </c>
      <c r="HL25" s="99">
        <v>5443</v>
      </c>
      <c r="HM25" s="99">
        <v>5443</v>
      </c>
      <c r="HN25" s="100">
        <v>5443</v>
      </c>
      <c r="HO25" s="101">
        <v>5443</v>
      </c>
      <c r="HP25" s="99">
        <v>5443</v>
      </c>
      <c r="HQ25" s="99">
        <v>5504.5</v>
      </c>
      <c r="HR25" s="99">
        <v>5504.5</v>
      </c>
      <c r="HS25" s="99">
        <v>5504.5</v>
      </c>
      <c r="HT25" s="99">
        <v>5504.5</v>
      </c>
      <c r="HU25" s="99">
        <v>5504.5</v>
      </c>
      <c r="HV25" s="99">
        <v>5504.5</v>
      </c>
      <c r="HW25" s="99">
        <v>5555</v>
      </c>
      <c r="HX25" s="99">
        <v>5555</v>
      </c>
      <c r="HY25" s="99">
        <v>5555</v>
      </c>
      <c r="HZ25" s="100">
        <v>5555</v>
      </c>
      <c r="IA25" s="56">
        <v>5555</v>
      </c>
      <c r="IB25" s="54">
        <v>5555</v>
      </c>
      <c r="IC25" s="54">
        <v>5555</v>
      </c>
      <c r="ID25" s="54">
        <v>5555</v>
      </c>
      <c r="IE25" s="54">
        <v>5555</v>
      </c>
      <c r="IF25" s="54">
        <v>5555</v>
      </c>
      <c r="IG25" s="54">
        <v>5555</v>
      </c>
      <c r="IH25" s="54">
        <v>5555</v>
      </c>
      <c r="II25" s="54">
        <v>5555</v>
      </c>
      <c r="IJ25" s="54">
        <v>5555</v>
      </c>
      <c r="IK25" s="54">
        <v>5555</v>
      </c>
      <c r="IL25" s="55">
        <v>5555</v>
      </c>
      <c r="IM25" s="56"/>
      <c r="IN25" s="54"/>
      <c r="IO25" s="54"/>
      <c r="IP25" s="54"/>
      <c r="IQ25" s="54"/>
      <c r="IR25" s="54"/>
      <c r="IS25" s="54"/>
      <c r="IT25" s="54"/>
      <c r="IU25" s="54"/>
      <c r="IV25" s="54"/>
      <c r="IW25" s="54"/>
      <c r="IX25" s="55"/>
    </row>
    <row r="26" spans="1:258" x14ac:dyDescent="0.2">
      <c r="F26" s="64"/>
      <c r="G26" s="64"/>
      <c r="H26" s="64"/>
      <c r="I26" s="64"/>
      <c r="J26" s="64"/>
      <c r="K26" s="64"/>
      <c r="L26" s="64"/>
      <c r="M26" s="64"/>
      <c r="N26" s="64"/>
      <c r="O26" s="64"/>
      <c r="P26" s="64"/>
      <c r="Q26" s="64"/>
      <c r="R26" s="64"/>
      <c r="S26" s="64"/>
      <c r="T26" s="64"/>
      <c r="U26" s="64"/>
      <c r="V26" s="64"/>
      <c r="W26" s="64"/>
      <c r="X26" s="64"/>
      <c r="Y26" s="64"/>
      <c r="Z26" s="64"/>
      <c r="AA26" s="64"/>
      <c r="AB26" s="64"/>
      <c r="AC26" s="64"/>
      <c r="AD26" s="64"/>
      <c r="AE26" s="64"/>
      <c r="AF26" s="64"/>
      <c r="AG26" s="64"/>
      <c r="AH26" s="64"/>
      <c r="AI26" s="64"/>
      <c r="AJ26" s="64"/>
      <c r="AK26" s="64"/>
      <c r="AL26" s="64"/>
      <c r="AM26" s="64"/>
      <c r="AN26" s="64"/>
      <c r="AO26" s="64"/>
      <c r="AP26" s="64"/>
      <c r="AQ26" s="64"/>
      <c r="AR26" s="64"/>
      <c r="AS26" s="64"/>
      <c r="AT26" s="64"/>
      <c r="AU26" s="64"/>
      <c r="AW26" s="64"/>
      <c r="AX26" s="64"/>
      <c r="AY26" s="64"/>
      <c r="AZ26" s="64"/>
      <c r="BA26" s="64"/>
      <c r="BB26" s="64"/>
      <c r="BC26" s="64"/>
      <c r="BD26" s="64"/>
      <c r="BE26" s="64"/>
      <c r="BF26" s="64"/>
      <c r="BG26" s="64"/>
      <c r="BI26" s="64"/>
      <c r="BJ26" s="64"/>
      <c r="BK26" s="64"/>
      <c r="BL26" s="64"/>
      <c r="BM26" s="64"/>
      <c r="BN26" s="64"/>
      <c r="BO26" s="64"/>
      <c r="BP26" s="64"/>
      <c r="BQ26" s="64"/>
      <c r="BR26" s="64"/>
      <c r="BS26" s="64"/>
      <c r="BT26" s="64"/>
      <c r="BU26" s="64"/>
      <c r="BV26" s="64"/>
      <c r="BW26" s="64"/>
      <c r="BX26" s="64"/>
      <c r="BY26" s="64"/>
      <c r="BZ26" s="64"/>
      <c r="CA26" s="64"/>
      <c r="CB26" s="64"/>
      <c r="CC26" s="64"/>
      <c r="CD26" s="64"/>
      <c r="CE26" s="64"/>
      <c r="CF26" s="64"/>
      <c r="CG26" s="64"/>
      <c r="CH26" s="64"/>
      <c r="CI26" s="64"/>
      <c r="CJ26" s="64"/>
      <c r="CK26" s="64"/>
      <c r="CL26" s="64"/>
      <c r="CM26" s="64"/>
      <c r="CO26" s="64"/>
      <c r="CP26" s="64"/>
      <c r="CQ26" s="64"/>
      <c r="CS26" s="64"/>
      <c r="CT26" s="64"/>
      <c r="CU26" s="64"/>
      <c r="CV26" s="64"/>
      <c r="CW26" s="64"/>
      <c r="CX26" s="64"/>
      <c r="CY26" s="64"/>
      <c r="CZ26" s="64"/>
      <c r="DA26" s="64"/>
      <c r="DB26" s="64"/>
      <c r="DC26" s="64"/>
      <c r="DD26" s="64"/>
      <c r="DE26" s="64"/>
      <c r="DF26" s="64"/>
      <c r="DG26" s="64"/>
      <c r="DH26" s="64"/>
      <c r="DI26" s="64"/>
      <c r="DJ26" s="64"/>
      <c r="DK26" s="64"/>
      <c r="DL26" s="64"/>
      <c r="DM26" s="64"/>
      <c r="DN26" s="64"/>
      <c r="DO26" s="64"/>
      <c r="DQ26" s="64"/>
      <c r="DR26" s="64"/>
      <c r="DS26" s="64"/>
      <c r="DT26" s="64"/>
      <c r="DU26" s="64"/>
      <c r="DV26" s="64"/>
      <c r="DW26" s="64"/>
      <c r="DY26" s="64"/>
      <c r="DZ26" s="64"/>
      <c r="EA26" s="64"/>
      <c r="EC26" s="64"/>
      <c r="ED26" s="64"/>
      <c r="EE26" s="64"/>
      <c r="EF26" s="64"/>
      <c r="EG26" s="64"/>
      <c r="EH26" s="64"/>
      <c r="EI26" s="64"/>
      <c r="EJ26" s="64"/>
      <c r="EK26" s="64"/>
      <c r="EL26" s="64"/>
      <c r="EM26" s="64"/>
      <c r="EO26" s="64"/>
      <c r="EP26" s="64"/>
      <c r="EQ26" s="64"/>
      <c r="ES26" s="64"/>
      <c r="ET26" s="64"/>
      <c r="EU26" s="64"/>
      <c r="EV26" s="64"/>
      <c r="EW26" s="64"/>
      <c r="EX26" s="64"/>
      <c r="EY26" s="64"/>
      <c r="FA26" s="64"/>
      <c r="FB26" s="64"/>
      <c r="FC26" s="64"/>
      <c r="FD26" s="64"/>
      <c r="FE26" s="64"/>
      <c r="FF26" s="64"/>
      <c r="FG26" s="64"/>
      <c r="FI26" s="64"/>
      <c r="FJ26" s="64"/>
      <c r="FK26" s="64"/>
      <c r="FM26" s="64"/>
      <c r="FN26" s="64"/>
      <c r="FO26" s="64"/>
      <c r="FP26" s="64"/>
      <c r="FR26" s="64"/>
      <c r="FS26" s="64"/>
      <c r="FU26" s="64"/>
      <c r="FV26" s="64"/>
      <c r="FW26" s="64"/>
      <c r="FY26" s="64"/>
      <c r="FZ26" s="64"/>
      <c r="GA26" s="64"/>
      <c r="GB26" s="64"/>
      <c r="GC26" s="64"/>
      <c r="GD26" s="64"/>
      <c r="GE26" s="64"/>
      <c r="GF26" s="64"/>
      <c r="GG26" s="64"/>
      <c r="GH26" s="64"/>
      <c r="GI26" s="64"/>
      <c r="GJ26" s="64"/>
      <c r="GK26" s="64"/>
      <c r="GL26" s="64"/>
      <c r="GM26" s="64"/>
      <c r="GN26" s="64"/>
      <c r="GO26" s="64"/>
      <c r="GP26" s="64"/>
      <c r="GQ26" s="64"/>
      <c r="GR26" s="64"/>
      <c r="GS26" s="64"/>
      <c r="GT26" s="64"/>
      <c r="GU26" s="64"/>
      <c r="GV26" s="64"/>
      <c r="GW26" s="64"/>
      <c r="GX26" s="64"/>
      <c r="GY26" s="64"/>
      <c r="GZ26" s="64"/>
      <c r="HA26" s="64"/>
      <c r="HB26" s="64"/>
    </row>
  </sheetData>
  <mergeCells count="27">
    <mergeCell ref="HC1:HN1"/>
    <mergeCell ref="GQ1:HB1"/>
    <mergeCell ref="GE1:GP1"/>
    <mergeCell ref="FS1:GD1"/>
    <mergeCell ref="FG1:FR1"/>
    <mergeCell ref="EI1:ET1"/>
    <mergeCell ref="E1:E2"/>
    <mergeCell ref="BC1:BN1"/>
    <mergeCell ref="F1:F2"/>
    <mergeCell ref="DW1:EH1"/>
    <mergeCell ref="BO1:BZ1"/>
    <mergeCell ref="IM1:IX1"/>
    <mergeCell ref="IA1:IL1"/>
    <mergeCell ref="HO1:HZ1"/>
    <mergeCell ref="A1:A2"/>
    <mergeCell ref="CA1:CL1"/>
    <mergeCell ref="AE1:AP1"/>
    <mergeCell ref="DK1:DV1"/>
    <mergeCell ref="AQ1:BB1"/>
    <mergeCell ref="CM1:CX1"/>
    <mergeCell ref="CY1:DJ1"/>
    <mergeCell ref="B1:B2"/>
    <mergeCell ref="C1:C2"/>
    <mergeCell ref="D1:D2"/>
    <mergeCell ref="G1:R1"/>
    <mergeCell ref="S1:AD1"/>
    <mergeCell ref="EU1:FF1"/>
  </mergeCells>
  <phoneticPr fontId="2" type="noConversion"/>
  <conditionalFormatting sqref="G18:XFD18">
    <cfRule type="colorScale" priority="565">
      <colorScale>
        <cfvo type="min"/>
        <cfvo type="max"/>
        <color theme="5" tint="0.39997558519241921"/>
        <color theme="6" tint="0.39997558519241921"/>
      </colorScale>
    </cfRule>
  </conditionalFormatting>
  <conditionalFormatting sqref="G16:XFD16">
    <cfRule type="colorScale" priority="564">
      <colorScale>
        <cfvo type="min"/>
        <cfvo type="max"/>
        <color theme="6" tint="0.79998168889431442"/>
        <color theme="6" tint="0.39997558519241921"/>
      </colorScale>
    </cfRule>
  </conditionalFormatting>
  <conditionalFormatting sqref="G5:XFD5">
    <cfRule type="top10" dxfId="49" priority="107" rank="10"/>
  </conditionalFormatting>
  <conditionalFormatting sqref="G6:XFD6">
    <cfRule type="top10" dxfId="48" priority="108" rank="10"/>
    <cfRule type="iconSet" priority="1">
      <iconSet iconSet="5Quarters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G13:XFD13">
    <cfRule type="cellIs" dxfId="47" priority="559" stopIfTrue="1" operator="equal">
      <formula>$C$13</formula>
    </cfRule>
    <cfRule type="cellIs" dxfId="46" priority="562" operator="greaterThan">
      <formula>10</formula>
    </cfRule>
    <cfRule type="cellIs" dxfId="45" priority="563" operator="lessThan">
      <formula>10</formula>
    </cfRule>
  </conditionalFormatting>
  <conditionalFormatting sqref="G12:XFD12">
    <cfRule type="cellIs" dxfId="44" priority="557" operator="equal">
      <formula>$B$12</formula>
    </cfRule>
    <cfRule type="cellIs" dxfId="43" priority="558" operator="equal">
      <formula>$C$12</formula>
    </cfRule>
  </conditionalFormatting>
  <conditionalFormatting sqref="G10:XFD10">
    <cfRule type="top10" dxfId="42" priority="555" rank="10"/>
    <cfRule type="top10" dxfId="41" priority="556" bottom="1" rank="10"/>
  </conditionalFormatting>
  <conditionalFormatting sqref="G9:XFD9">
    <cfRule type="cellIs" dxfId="40" priority="551" stopIfTrue="1" operator="equal">
      <formula>$B$9</formula>
    </cfRule>
    <cfRule type="top10" dxfId="39" priority="552" bottom="1" rank="10"/>
    <cfRule type="cellIs" dxfId="38" priority="553" stopIfTrue="1" operator="equal">
      <formula>$C$9</formula>
    </cfRule>
    <cfRule type="top10" dxfId="37" priority="554" rank="10"/>
  </conditionalFormatting>
  <conditionalFormatting sqref="G8:XFD8">
    <cfRule type="cellIs" dxfId="36" priority="113" stopIfTrue="1" operator="equal">
      <formula>$B$8</formula>
    </cfRule>
    <cfRule type="top10" dxfId="35" priority="114" bottom="1" rank="10"/>
    <cfRule type="cellIs" dxfId="34" priority="115" stopIfTrue="1" operator="equal">
      <formula>$C$8</formula>
    </cfRule>
    <cfRule type="top10" dxfId="33" priority="550" rank="10"/>
  </conditionalFormatting>
  <conditionalFormatting sqref="G4:XFD4">
    <cfRule type="cellIs" dxfId="32" priority="51" stopIfTrue="1" operator="equal">
      <formula>$B$4</formula>
    </cfRule>
    <cfRule type="top10" dxfId="31" priority="104" bottom="1" rank="10"/>
    <cfRule type="cellIs" dxfId="30" priority="105" stopIfTrue="1" operator="equal">
      <formula>$C$4</formula>
    </cfRule>
    <cfRule type="top10" dxfId="29" priority="106" rank="10"/>
  </conditionalFormatting>
  <conditionalFormatting sqref="G7:XFD7">
    <cfRule type="cellIs" dxfId="28" priority="109" stopIfTrue="1" operator="equal">
      <formula>$B$7</formula>
    </cfRule>
    <cfRule type="top10" dxfId="27" priority="110" bottom="1" rank="10"/>
    <cfRule type="cellIs" dxfId="26" priority="111" stopIfTrue="1" operator="equal">
      <formula>$C$7</formula>
    </cfRule>
    <cfRule type="top10" dxfId="25" priority="112" rank="10"/>
  </conditionalFormatting>
  <pageMargins left="0.75" right="0.75" top="1" bottom="1" header="0.5" footer="0.5"/>
  <pageSetup paperSize="9" orientation="portrait" horizontalDpi="360" verticalDpi="360" r:id="rId1"/>
  <headerFooter alignWithMargins="0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08">
    <tabColor theme="6" tint="0.39997558519241921"/>
  </sheetPr>
  <dimension ref="A1:AB16"/>
  <sheetViews>
    <sheetView zoomScaleNormal="100" workbookViewId="0"/>
  </sheetViews>
  <sheetFormatPr defaultRowHeight="11.25" x14ac:dyDescent="0.2"/>
  <cols>
    <col min="1" max="1" width="7.140625" style="53" bestFit="1" customWidth="1"/>
    <col min="2" max="2" width="9.28515625" style="53" bestFit="1" customWidth="1"/>
    <col min="3" max="3" width="5.28515625" style="53" bestFit="1" customWidth="1"/>
    <col min="4" max="4" width="6.140625" style="53" bestFit="1" customWidth="1"/>
    <col min="5" max="5" width="7" style="53" bestFit="1" customWidth="1"/>
    <col min="6" max="6" width="8.28515625" style="53" bestFit="1" customWidth="1"/>
    <col min="7" max="7" width="6.7109375" style="53" bestFit="1" customWidth="1"/>
    <col min="8" max="8" width="5.28515625" style="53" bestFit="1" customWidth="1"/>
    <col min="9" max="25" width="6.140625" style="53" bestFit="1" customWidth="1"/>
    <col min="26" max="27" width="5.28515625" style="53" bestFit="1" customWidth="1"/>
    <col min="28" max="28" width="4.42578125" style="53" bestFit="1" customWidth="1"/>
    <col min="29" max="16384" width="9.140625" style="53"/>
  </cols>
  <sheetData>
    <row r="1" spans="1:28" x14ac:dyDescent="0.2">
      <c r="A1" s="223" t="s">
        <v>79</v>
      </c>
      <c r="B1" s="152">
        <v>12</v>
      </c>
      <c r="C1" s="234" t="s">
        <v>18</v>
      </c>
      <c r="D1" s="234" t="s">
        <v>19</v>
      </c>
      <c r="E1" s="234" t="s">
        <v>78</v>
      </c>
      <c r="F1" s="235" t="s">
        <v>76</v>
      </c>
      <c r="G1" s="236" t="s">
        <v>77</v>
      </c>
      <c r="H1" s="237">
        <v>2005</v>
      </c>
      <c r="I1" s="238">
        <v>2006</v>
      </c>
      <c r="J1" s="238">
        <v>2007</v>
      </c>
      <c r="K1" s="238">
        <v>2008</v>
      </c>
      <c r="L1" s="238">
        <v>2009</v>
      </c>
      <c r="M1" s="238">
        <v>2010</v>
      </c>
      <c r="N1" s="238">
        <v>2011</v>
      </c>
      <c r="O1" s="238">
        <v>2012</v>
      </c>
      <c r="P1" s="238">
        <v>2013</v>
      </c>
      <c r="Q1" s="238">
        <v>2014</v>
      </c>
      <c r="R1" s="238">
        <v>2015</v>
      </c>
      <c r="S1" s="239">
        <v>2016</v>
      </c>
      <c r="T1" s="239">
        <v>2017</v>
      </c>
      <c r="U1" s="239">
        <v>2018</v>
      </c>
      <c r="V1" s="239">
        <v>2019</v>
      </c>
      <c r="W1" s="239">
        <v>2020</v>
      </c>
      <c r="X1" s="239">
        <v>2021</v>
      </c>
      <c r="Y1" s="239">
        <v>2022</v>
      </c>
      <c r="Z1" s="239">
        <v>2023</v>
      </c>
      <c r="AA1" s="239">
        <v>2024</v>
      </c>
      <c r="AB1" s="239">
        <v>2025</v>
      </c>
    </row>
    <row r="2" spans="1:28" x14ac:dyDescent="0.2">
      <c r="A2" s="153">
        <f t="shared" ref="A2:A7" si="0">AA2/B$1*12</f>
        <v>49161</v>
      </c>
      <c r="B2" s="221" t="s">
        <v>61</v>
      </c>
      <c r="C2" s="129">
        <f t="shared" ref="C2:C7" si="1">MIN(H2:XFD2)</f>
        <v>18117</v>
      </c>
      <c r="D2" s="129">
        <f t="shared" ref="D2:D7" si="2">MAX(H2:XFD2)</f>
        <v>80719</v>
      </c>
      <c r="E2" s="129">
        <f t="shared" ref="E2:E7" si="3">SUM(H2:XFD2)</f>
        <v>891781</v>
      </c>
      <c r="F2" s="135">
        <f t="shared" ref="F2:F7" si="4">AVERAGE(H2:XFD2)</f>
        <v>44589.05</v>
      </c>
      <c r="G2" s="145">
        <f t="shared" ref="G2:G7" si="5">MEDIAN(H2:XFD2)</f>
        <v>41431.5</v>
      </c>
      <c r="H2" s="72">
        <f>SUM('top10'!G4:R4)</f>
        <v>18117</v>
      </c>
      <c r="I2" s="56">
        <f>SUM('top10'!S4:AD4)</f>
        <v>29182</v>
      </c>
      <c r="J2" s="56">
        <f>SUM('top10'!AE4:AP4)</f>
        <v>43213</v>
      </c>
      <c r="K2" s="56">
        <f>SUM('top10'!AQ4:BB4)</f>
        <v>67756</v>
      </c>
      <c r="L2" s="56">
        <f>SUM('top10'!BC4:BN4)</f>
        <v>39820</v>
      </c>
      <c r="M2" s="56">
        <f>SUM('top10'!BO4:BZ4)</f>
        <v>29951</v>
      </c>
      <c r="N2" s="56">
        <f>SUM('top10'!CA4:CL4)</f>
        <v>35689</v>
      </c>
      <c r="O2" s="56">
        <f>SUM('top10'!CM4:CX4)</f>
        <v>27412</v>
      </c>
      <c r="P2" s="56">
        <f>SUM('top10'!CY4:DJ4)</f>
        <v>31748</v>
      </c>
      <c r="Q2" s="73">
        <f>SUM('top10'!DK4:DV4)</f>
        <v>35880</v>
      </c>
      <c r="R2" s="73">
        <f>SUM('top10'!DW4:EH4)</f>
        <v>30191</v>
      </c>
      <c r="S2" s="74">
        <f>SUM('top10'!EI4:ET4)</f>
        <v>38088</v>
      </c>
      <c r="T2" s="74">
        <f>SUM('top10'!EU4:FF4)</f>
        <v>56080</v>
      </c>
      <c r="U2" s="74">
        <f>SUM('top10'!FG4:FR4)</f>
        <v>45340</v>
      </c>
      <c r="V2" s="74">
        <f>SUM('top10'!FS4:GD4)</f>
        <v>55424</v>
      </c>
      <c r="W2" s="74">
        <f>SUM('top10'!GE4:GP4)</f>
        <v>80719</v>
      </c>
      <c r="X2" s="74">
        <f>SUM('top10'!GQ4:HB4)</f>
        <v>75685</v>
      </c>
      <c r="Y2" s="74">
        <f>SUM('top10'!HC4:HN4)</f>
        <v>59282</v>
      </c>
      <c r="Z2" s="74">
        <f>SUM('top10'!HO4:HZ4)</f>
        <v>43043</v>
      </c>
      <c r="AA2" s="74">
        <f>SUM('top10'!IA4:IL4)</f>
        <v>49161</v>
      </c>
      <c r="AB2" s="74"/>
    </row>
    <row r="3" spans="1:28" x14ac:dyDescent="0.2">
      <c r="A3" s="153">
        <f t="shared" si="0"/>
        <v>183</v>
      </c>
      <c r="B3" s="233" t="s">
        <v>21</v>
      </c>
      <c r="C3" s="123">
        <f t="shared" si="1"/>
        <v>131</v>
      </c>
      <c r="D3" s="123">
        <f t="shared" si="2"/>
        <v>16618</v>
      </c>
      <c r="E3" s="123">
        <f t="shared" si="3"/>
        <v>81289</v>
      </c>
      <c r="F3" s="135">
        <f t="shared" si="4"/>
        <v>4064.45</v>
      </c>
      <c r="G3" s="128">
        <f t="shared" si="5"/>
        <v>2701</v>
      </c>
      <c r="H3" s="75">
        <f>SUM('top10'!G7:R7)</f>
        <v>3363</v>
      </c>
      <c r="I3" s="56">
        <f>SUM('top10'!S7:AD7)</f>
        <v>8134</v>
      </c>
      <c r="J3" s="56">
        <f>SUM('top10'!AE7:AP7)</f>
        <v>12441</v>
      </c>
      <c r="K3" s="56">
        <f>SUM('top10'!AQ7:BB7)</f>
        <v>16618</v>
      </c>
      <c r="L3" s="56">
        <f>SUM('top10'!BC7:BN7)</f>
        <v>10170</v>
      </c>
      <c r="M3" s="56">
        <f>SUM('top10'!BO7:BZ7)</f>
        <v>2775</v>
      </c>
      <c r="N3" s="56">
        <f>SUM('top10'!CA7:CL7)</f>
        <v>2627</v>
      </c>
      <c r="O3" s="56">
        <f>SUM('top10'!CM7:CX7)</f>
        <v>3418</v>
      </c>
      <c r="P3" s="56">
        <f>SUM('top10'!CY7:DJ7)</f>
        <v>2896</v>
      </c>
      <c r="Q3" s="74">
        <f>SUM('top10'!DK7:DV7)</f>
        <v>3255</v>
      </c>
      <c r="R3" s="74">
        <f>SUM('top10'!DW7:EH7)</f>
        <v>2357</v>
      </c>
      <c r="S3" s="74">
        <f>SUM('top10'!EI7:ET7)</f>
        <v>2180</v>
      </c>
      <c r="T3" s="74">
        <f>SUM('top10'!EU7:FF7)</f>
        <v>4303</v>
      </c>
      <c r="U3" s="74">
        <f>SUM('top10'!FG7:FR7)</f>
        <v>2225</v>
      </c>
      <c r="V3" s="74">
        <f>SUM('top10'!FS7:GD7)</f>
        <v>1550</v>
      </c>
      <c r="W3" s="74">
        <f>SUM('top10'!GE7:GP7)</f>
        <v>786</v>
      </c>
      <c r="X3" s="74">
        <f>SUM('top10'!GQ7:HB7)</f>
        <v>955</v>
      </c>
      <c r="Y3" s="74">
        <f>SUM('top10'!HC7:HN7)</f>
        <v>922</v>
      </c>
      <c r="Z3" s="74">
        <f>SUM('top10'!HO7:HZ7)</f>
        <v>131</v>
      </c>
      <c r="AA3" s="74">
        <f>SUM('top10'!IA7:IL7)</f>
        <v>183</v>
      </c>
      <c r="AB3" s="74"/>
    </row>
    <row r="4" spans="1:28" x14ac:dyDescent="0.2">
      <c r="A4" s="152">
        <f t="shared" si="0"/>
        <v>83659</v>
      </c>
      <c r="B4" s="221" t="s">
        <v>15</v>
      </c>
      <c r="C4" s="129">
        <f t="shared" si="1"/>
        <v>67388</v>
      </c>
      <c r="D4" s="129">
        <f t="shared" si="2"/>
        <v>318516</v>
      </c>
      <c r="E4" s="129">
        <f t="shared" si="3"/>
        <v>2737131</v>
      </c>
      <c r="F4" s="146">
        <f t="shared" si="4"/>
        <v>136856.54999999999</v>
      </c>
      <c r="G4" s="125">
        <f t="shared" si="5"/>
        <v>108776.5</v>
      </c>
      <c r="H4" s="72">
        <f>SUM('top10'!G8:R8)</f>
        <v>83566</v>
      </c>
      <c r="I4" s="59">
        <f>SUM('top10'!S8:AD8)</f>
        <v>150200</v>
      </c>
      <c r="J4" s="59">
        <f>SUM('top10'!AE8:AP8)</f>
        <v>225294</v>
      </c>
      <c r="K4" s="59">
        <f>SUM('top10'!AQ8:BB8)</f>
        <v>318516</v>
      </c>
      <c r="L4" s="59">
        <f>SUM('top10'!BC8:BN8)</f>
        <v>212934</v>
      </c>
      <c r="M4" s="59">
        <f>SUM('top10'!BO8:BZ8)</f>
        <v>105419</v>
      </c>
      <c r="N4" s="59">
        <f>SUM('top10'!CA8:CL8)</f>
        <v>105813</v>
      </c>
      <c r="O4" s="59">
        <f>SUM('top10'!CM8:CX8)</f>
        <v>104539</v>
      </c>
      <c r="P4" s="59">
        <f>SUM('top10'!CY8:DJ8)</f>
        <v>111740</v>
      </c>
      <c r="Q4" s="73">
        <f>SUM('top10'!DK8:DV8)</f>
        <v>128823</v>
      </c>
      <c r="R4" s="73">
        <f>SUM('top10'!DW8:EH8)</f>
        <v>100959</v>
      </c>
      <c r="S4" s="73">
        <f>SUM('top10'!EI8:ET8)</f>
        <v>103443</v>
      </c>
      <c r="T4" s="73">
        <f>SUM('top10'!EU8:FF8)</f>
        <v>189054</v>
      </c>
      <c r="U4" s="73">
        <f>SUM('top10'!FG8:FR8)</f>
        <v>96534</v>
      </c>
      <c r="V4" s="73">
        <f>SUM('top10'!FS8:GD8)</f>
        <v>102458</v>
      </c>
      <c r="W4" s="73">
        <f>SUM('top10'!GE8:GP8)</f>
        <v>166315</v>
      </c>
      <c r="X4" s="73">
        <f>SUM('top10'!GQ8:HB8)</f>
        <v>152111</v>
      </c>
      <c r="Y4" s="73">
        <f>SUM('top10'!HC8:HN8)</f>
        <v>128366</v>
      </c>
      <c r="Z4" s="73">
        <f>SUM('top10'!HO8:HZ8)</f>
        <v>67388</v>
      </c>
      <c r="AA4" s="73">
        <f>SUM('top10'!IA8:IL8)</f>
        <v>83659</v>
      </c>
      <c r="AB4" s="73"/>
    </row>
    <row r="5" spans="1:28" x14ac:dyDescent="0.2">
      <c r="A5" s="117">
        <f t="shared" si="0"/>
        <v>84232</v>
      </c>
      <c r="B5" s="221" t="s">
        <v>17</v>
      </c>
      <c r="C5" s="123">
        <f t="shared" si="1"/>
        <v>67804</v>
      </c>
      <c r="D5" s="123">
        <f t="shared" si="2"/>
        <v>505830</v>
      </c>
      <c r="E5" s="123">
        <f t="shared" si="3"/>
        <v>3493740</v>
      </c>
      <c r="F5" s="135">
        <f t="shared" si="4"/>
        <v>174687</v>
      </c>
      <c r="G5" s="125">
        <f t="shared" si="5"/>
        <v>128588</v>
      </c>
      <c r="H5" s="75">
        <f>SUM('top10'!G9:R9)</f>
        <v>90818</v>
      </c>
      <c r="I5" s="67">
        <f>SUM('top10'!S9:AD9)</f>
        <v>243227</v>
      </c>
      <c r="J5" s="67">
        <f>SUM('top10'!AE9:AP9)</f>
        <v>412991</v>
      </c>
      <c r="K5" s="67">
        <f>SUM('top10'!AQ9:BB9)</f>
        <v>505830</v>
      </c>
      <c r="L5" s="67">
        <f>SUM('top10'!BC9:BN9)</f>
        <v>314707</v>
      </c>
      <c r="M5" s="56">
        <f>SUM('top10'!BO9:BZ9)</f>
        <v>127882</v>
      </c>
      <c r="N5" s="56">
        <f>SUM('top10'!CA9:CL9)</f>
        <v>126486</v>
      </c>
      <c r="O5" s="56">
        <f>SUM('top10'!CM9:CX9)</f>
        <v>126674</v>
      </c>
      <c r="P5" s="56">
        <f>SUM('top10'!CY9:DJ9)</f>
        <v>129294</v>
      </c>
      <c r="Q5" s="74">
        <f>SUM('top10'!DK9:DV9)</f>
        <v>146627</v>
      </c>
      <c r="R5" s="74">
        <f>SUM('top10'!DW9:EH9)</f>
        <v>111487</v>
      </c>
      <c r="S5" s="74">
        <f>SUM('top10'!EI9:ET9)</f>
        <v>114571</v>
      </c>
      <c r="T5" s="74">
        <f>SUM('top10'!EU9:FF9)</f>
        <v>217503</v>
      </c>
      <c r="U5" s="74">
        <f>SUM('top10'!FG9:FR9)</f>
        <v>108380</v>
      </c>
      <c r="V5" s="74">
        <f>SUM('top10'!FS9:GD9)</f>
        <v>109421</v>
      </c>
      <c r="W5" s="74">
        <f>SUM('top10'!GE9:GP9)</f>
        <v>169780</v>
      </c>
      <c r="X5" s="74">
        <f>SUM('top10'!GQ9:HB9)</f>
        <v>155209</v>
      </c>
      <c r="Y5" s="74">
        <f>SUM('top10'!HC9:HN9)</f>
        <v>130817</v>
      </c>
      <c r="Z5" s="74">
        <f>SUM('top10'!HO9:HZ9)</f>
        <v>67804</v>
      </c>
      <c r="AA5" s="74">
        <f>SUM('top10'!IA9:IL9)</f>
        <v>84232</v>
      </c>
      <c r="AB5" s="74"/>
    </row>
    <row r="6" spans="1:28" x14ac:dyDescent="0.2">
      <c r="A6" s="154">
        <f t="shared" si="0"/>
        <v>573</v>
      </c>
      <c r="B6" s="221" t="s">
        <v>49</v>
      </c>
      <c r="C6" s="123">
        <f t="shared" si="1"/>
        <v>416</v>
      </c>
      <c r="D6" s="123">
        <f t="shared" si="2"/>
        <v>187697</v>
      </c>
      <c r="E6" s="123">
        <f t="shared" si="3"/>
        <v>756609</v>
      </c>
      <c r="F6" s="135">
        <f t="shared" si="4"/>
        <v>37830.449999999997</v>
      </c>
      <c r="G6" s="125">
        <f t="shared" si="5"/>
        <v>14700</v>
      </c>
      <c r="H6" s="144">
        <f>IF(H5-H4=0,"",H5-H4)</f>
        <v>7252</v>
      </c>
      <c r="I6" s="144">
        <f t="shared" ref="I6:W6" si="6">IF(I5-I4=0,"",I5-I4)</f>
        <v>93027</v>
      </c>
      <c r="J6" s="144">
        <f t="shared" si="6"/>
        <v>187697</v>
      </c>
      <c r="K6" s="144">
        <f t="shared" si="6"/>
        <v>187314</v>
      </c>
      <c r="L6" s="144">
        <f t="shared" si="6"/>
        <v>101773</v>
      </c>
      <c r="M6" s="144">
        <f t="shared" si="6"/>
        <v>22463</v>
      </c>
      <c r="N6" s="144">
        <f t="shared" si="6"/>
        <v>20673</v>
      </c>
      <c r="O6" s="144">
        <f t="shared" si="6"/>
        <v>22135</v>
      </c>
      <c r="P6" s="144">
        <f t="shared" si="6"/>
        <v>17554</v>
      </c>
      <c r="Q6" s="144">
        <f t="shared" si="6"/>
        <v>17804</v>
      </c>
      <c r="R6" s="144">
        <f t="shared" si="6"/>
        <v>10528</v>
      </c>
      <c r="S6" s="155">
        <f t="shared" si="6"/>
        <v>11128</v>
      </c>
      <c r="T6" s="155">
        <f t="shared" si="6"/>
        <v>28449</v>
      </c>
      <c r="U6" s="155">
        <f t="shared" si="6"/>
        <v>11846</v>
      </c>
      <c r="V6" s="155">
        <f t="shared" si="6"/>
        <v>6963</v>
      </c>
      <c r="W6" s="155">
        <f t="shared" si="6"/>
        <v>3465</v>
      </c>
      <c r="X6" s="155">
        <f>IF(X5-X4=0,"",X5-X4)</f>
        <v>3098</v>
      </c>
      <c r="Y6" s="155">
        <f>IF(Y5-Y4=0,"",Y5-Y4)</f>
        <v>2451</v>
      </c>
      <c r="Z6" s="155">
        <f>IF(Z5-Z4=0,"",Z5-Z4)</f>
        <v>416</v>
      </c>
      <c r="AA6" s="155">
        <f>IF(AA5-AA4=0,"",AA5-AA4)</f>
        <v>573</v>
      </c>
      <c r="AB6" s="155"/>
    </row>
    <row r="7" spans="1:28" x14ac:dyDescent="0.2">
      <c r="A7" s="153">
        <f t="shared" si="0"/>
        <v>1092</v>
      </c>
      <c r="B7" s="221" t="s">
        <v>16</v>
      </c>
      <c r="C7" s="129">
        <f t="shared" si="1"/>
        <v>927</v>
      </c>
      <c r="D7" s="129">
        <f t="shared" si="2"/>
        <v>2218</v>
      </c>
      <c r="E7" s="129">
        <f t="shared" si="3"/>
        <v>27970</v>
      </c>
      <c r="F7" s="146">
        <f t="shared" si="4"/>
        <v>1398.5</v>
      </c>
      <c r="G7" s="145">
        <f t="shared" si="5"/>
        <v>1322.5</v>
      </c>
      <c r="H7" s="72">
        <f>SUM('top10'!G11:R11)</f>
        <v>927</v>
      </c>
      <c r="I7" s="59">
        <f>SUM('top10'!S11:AD11)</f>
        <v>1708</v>
      </c>
      <c r="J7" s="59">
        <f>SUM('top10'!AE11:AP11)</f>
        <v>1936</v>
      </c>
      <c r="K7" s="59">
        <f>SUM('top10'!AQ11:BB11)</f>
        <v>2218</v>
      </c>
      <c r="L7" s="59">
        <f>SUM('top10'!BC11:BN11)</f>
        <v>1895</v>
      </c>
      <c r="M7" s="59">
        <f>SUM('top10'!BO11:BZ11)</f>
        <v>1326</v>
      </c>
      <c r="N7" s="59">
        <f>SUM('top10'!CA11:CL11)</f>
        <v>1301</v>
      </c>
      <c r="O7" s="59">
        <f>SUM('top10'!CM11:CX11)</f>
        <v>1344</v>
      </c>
      <c r="P7" s="59">
        <f>SUM('top10'!CY11:DJ11)</f>
        <v>1359</v>
      </c>
      <c r="Q7" s="73">
        <f>SUM('top10'!DK11:DV11)</f>
        <v>1450</v>
      </c>
      <c r="R7" s="73">
        <f>SUM('top10'!DW11:EH11)</f>
        <v>1287</v>
      </c>
      <c r="S7" s="73">
        <f>SUM('top10'!EI11:ET11)</f>
        <v>1237</v>
      </c>
      <c r="T7" s="73">
        <f>SUM('top10'!EU11:FF11)</f>
        <v>1624</v>
      </c>
      <c r="U7" s="73">
        <f>SUM('top10'!FG11:FR11)</f>
        <v>1174</v>
      </c>
      <c r="V7" s="73">
        <f>SUM('top10'!FS11:GD11)</f>
        <v>1131</v>
      </c>
      <c r="W7" s="73">
        <f>SUM('top10'!GE11:GP11)</f>
        <v>1381</v>
      </c>
      <c r="X7" s="73">
        <f>SUM('top10'!GQ11:HB11)</f>
        <v>1319</v>
      </c>
      <c r="Y7" s="73">
        <f>SUM('top10'!HC11:HN11)</f>
        <v>1257</v>
      </c>
      <c r="Z7" s="73">
        <f>SUM('top10'!HO11:HZ11)</f>
        <v>1004</v>
      </c>
      <c r="AA7" s="73">
        <f>SUM('top10'!IA11:IL11)</f>
        <v>1092</v>
      </c>
      <c r="AB7" s="73"/>
    </row>
    <row r="8" spans="1:28" ht="11.25" customHeight="1" x14ac:dyDescent="0.2">
      <c r="C8" s="69"/>
      <c r="D8" s="69"/>
      <c r="E8" s="69"/>
      <c r="F8" s="70"/>
      <c r="G8" s="71"/>
      <c r="H8" s="294"/>
      <c r="I8" s="295"/>
      <c r="J8" s="295"/>
      <c r="K8" s="295"/>
      <c r="L8" s="295"/>
      <c r="M8" s="295"/>
      <c r="N8" s="295"/>
      <c r="O8" s="295"/>
      <c r="P8" s="295"/>
      <c r="Q8" s="295"/>
      <c r="R8" s="295"/>
      <c r="S8" s="295"/>
      <c r="T8" s="295"/>
      <c r="U8" s="295"/>
      <c r="V8" s="295"/>
      <c r="W8" s="295"/>
      <c r="X8" s="295"/>
      <c r="Y8" s="295"/>
      <c r="Z8" s="295"/>
      <c r="AA8" s="295"/>
      <c r="AB8" s="296"/>
    </row>
    <row r="9" spans="1:28" x14ac:dyDescent="0.2">
      <c r="B9" s="221" t="s">
        <v>14</v>
      </c>
      <c r="C9" s="129">
        <f>MIN(H9:XFD9)</f>
        <v>8222</v>
      </c>
      <c r="D9" s="129">
        <f t="shared" ref="D9:D16" si="7">MAX(H9:XFD9)</f>
        <v>75685</v>
      </c>
      <c r="E9" s="129">
        <f t="shared" ref="E9:E16" si="8">SUM(H9:XFD9)</f>
        <v>736503</v>
      </c>
      <c r="F9" s="146">
        <f t="shared" ref="F9:F16" si="9">AVERAGE(H9:XFD9)</f>
        <v>36825.15</v>
      </c>
      <c r="G9" s="145">
        <f t="shared" ref="G9:G16" si="10">MEDIAN(H9:XFD9)</f>
        <v>35806.5</v>
      </c>
      <c r="H9" s="74">
        <v>8222</v>
      </c>
      <c r="I9" s="74">
        <v>11598</v>
      </c>
      <c r="J9" s="74">
        <v>36752</v>
      </c>
      <c r="K9" s="74">
        <v>39585</v>
      </c>
      <c r="L9" s="74">
        <v>22091</v>
      </c>
      <c r="M9" s="74">
        <v>26130</v>
      </c>
      <c r="N9" s="74">
        <v>23800</v>
      </c>
      <c r="O9" s="74">
        <v>25477</v>
      </c>
      <c r="P9" s="74">
        <v>18096</v>
      </c>
      <c r="Q9" s="74">
        <v>23366</v>
      </c>
      <c r="R9" s="74">
        <v>30191</v>
      </c>
      <c r="S9" s="74">
        <v>34861</v>
      </c>
      <c r="T9" s="74">
        <v>41411</v>
      </c>
      <c r="U9" s="74">
        <v>41000</v>
      </c>
      <c r="V9" s="74">
        <v>55424</v>
      </c>
      <c r="W9" s="74">
        <v>73952</v>
      </c>
      <c r="X9" s="76">
        <v>75685</v>
      </c>
      <c r="Y9" s="76">
        <v>56658</v>
      </c>
      <c r="Z9" s="76">
        <v>43043</v>
      </c>
      <c r="AA9" s="76">
        <v>49161</v>
      </c>
      <c r="AB9" s="76"/>
    </row>
    <row r="10" spans="1:28" x14ac:dyDescent="0.2">
      <c r="B10" s="221" t="s">
        <v>21</v>
      </c>
      <c r="C10" s="123">
        <f>MIN(H10:XFD10)</f>
        <v>212</v>
      </c>
      <c r="D10" s="123">
        <f t="shared" si="7"/>
        <v>14094</v>
      </c>
      <c r="E10" s="123">
        <f t="shared" si="8"/>
        <v>74638</v>
      </c>
      <c r="F10" s="135">
        <f t="shared" si="9"/>
        <v>3731.9</v>
      </c>
      <c r="G10" s="125">
        <f t="shared" si="10"/>
        <v>2873</v>
      </c>
      <c r="H10" s="74">
        <v>2916</v>
      </c>
      <c r="I10" s="74">
        <v>4151</v>
      </c>
      <c r="J10" s="74">
        <v>8496</v>
      </c>
      <c r="K10" s="74">
        <v>14094</v>
      </c>
      <c r="L10" s="74">
        <v>7666</v>
      </c>
      <c r="M10" s="74">
        <v>2848</v>
      </c>
      <c r="N10" s="74">
        <v>2898</v>
      </c>
      <c r="O10" s="74">
        <v>3420</v>
      </c>
      <c r="P10" s="74">
        <v>4766</v>
      </c>
      <c r="Q10" s="74">
        <v>4044</v>
      </c>
      <c r="R10" s="74">
        <v>2420</v>
      </c>
      <c r="S10" s="74">
        <v>2512</v>
      </c>
      <c r="T10" s="74">
        <v>6442</v>
      </c>
      <c r="U10" s="74">
        <v>2114</v>
      </c>
      <c r="V10" s="74">
        <v>1720</v>
      </c>
      <c r="W10" s="74">
        <v>921</v>
      </c>
      <c r="X10" s="76">
        <v>1180</v>
      </c>
      <c r="Y10" s="76">
        <v>1512</v>
      </c>
      <c r="Z10" s="76">
        <v>212</v>
      </c>
      <c r="AA10" s="76">
        <v>306</v>
      </c>
      <c r="AB10" s="76"/>
    </row>
    <row r="11" spans="1:28" x14ac:dyDescent="0.2">
      <c r="B11" s="221" t="s">
        <v>15</v>
      </c>
      <c r="C11" s="129">
        <f>MIN(H11:XFD11)</f>
        <v>53614</v>
      </c>
      <c r="D11" s="129">
        <f t="shared" si="7"/>
        <v>247144</v>
      </c>
      <c r="E11" s="129">
        <f t="shared" si="8"/>
        <v>2204249</v>
      </c>
      <c r="F11" s="146">
        <f t="shared" si="9"/>
        <v>110212.45</v>
      </c>
      <c r="G11" s="148">
        <f t="shared" si="10"/>
        <v>89452</v>
      </c>
      <c r="H11" s="73">
        <v>53614</v>
      </c>
      <c r="I11" s="73">
        <v>76379</v>
      </c>
      <c r="J11" s="73">
        <v>153670</v>
      </c>
      <c r="K11" s="73">
        <v>247144</v>
      </c>
      <c r="L11" s="73">
        <v>138811</v>
      </c>
      <c r="M11" s="73">
        <v>79617</v>
      </c>
      <c r="N11" s="73">
        <v>82165</v>
      </c>
      <c r="O11" s="73">
        <v>84521</v>
      </c>
      <c r="P11" s="73">
        <v>90313</v>
      </c>
      <c r="Q11" s="73">
        <v>101183</v>
      </c>
      <c r="R11" s="73">
        <v>87971</v>
      </c>
      <c r="S11" s="73">
        <v>91120</v>
      </c>
      <c r="T11" s="73">
        <v>168576</v>
      </c>
      <c r="U11" s="73">
        <v>84310</v>
      </c>
      <c r="V11" s="73">
        <v>88591</v>
      </c>
      <c r="W11" s="73">
        <v>159569</v>
      </c>
      <c r="X11" s="73">
        <v>143934</v>
      </c>
      <c r="Y11" s="73">
        <v>124247</v>
      </c>
      <c r="Z11" s="73">
        <v>66177</v>
      </c>
      <c r="AA11" s="73">
        <v>82337</v>
      </c>
      <c r="AB11" s="73"/>
    </row>
    <row r="12" spans="1:28" x14ac:dyDescent="0.2">
      <c r="B12" s="221" t="s">
        <v>154</v>
      </c>
      <c r="C12" s="123">
        <f>MIN(H12:XFD12)</f>
        <v>67804</v>
      </c>
      <c r="D12" s="123">
        <f t="shared" si="7"/>
        <v>505830</v>
      </c>
      <c r="E12" s="123">
        <f t="shared" si="8"/>
        <v>3493740</v>
      </c>
      <c r="F12" s="135">
        <f t="shared" si="9"/>
        <v>174687</v>
      </c>
      <c r="G12" s="149">
        <f t="shared" si="10"/>
        <v>128588</v>
      </c>
      <c r="H12" s="74">
        <v>90818</v>
      </c>
      <c r="I12" s="74">
        <v>243227</v>
      </c>
      <c r="J12" s="74">
        <v>412991</v>
      </c>
      <c r="K12" s="74">
        <v>505830</v>
      </c>
      <c r="L12" s="74">
        <v>314707</v>
      </c>
      <c r="M12" s="74">
        <v>127882</v>
      </c>
      <c r="N12" s="74">
        <v>126486</v>
      </c>
      <c r="O12" s="74">
        <v>126674</v>
      </c>
      <c r="P12" s="74">
        <v>129294</v>
      </c>
      <c r="Q12" s="74">
        <v>146627</v>
      </c>
      <c r="R12" s="74">
        <v>111487</v>
      </c>
      <c r="S12" s="74">
        <v>114571</v>
      </c>
      <c r="T12" s="74">
        <v>217503</v>
      </c>
      <c r="U12" s="74">
        <v>108380</v>
      </c>
      <c r="V12" s="74">
        <v>109421</v>
      </c>
      <c r="W12" s="74">
        <v>169780</v>
      </c>
      <c r="X12" s="74">
        <v>155209</v>
      </c>
      <c r="Y12" s="74">
        <v>130817</v>
      </c>
      <c r="Z12" s="74">
        <v>67804</v>
      </c>
      <c r="AA12" s="74">
        <v>84232</v>
      </c>
      <c r="AB12" s="74"/>
    </row>
    <row r="13" spans="1:28" x14ac:dyDescent="0.2">
      <c r="B13" s="221" t="s">
        <v>155</v>
      </c>
      <c r="C13" s="150">
        <f t="shared" ref="C13" si="11">MIN(H13:IV13)</f>
        <v>71</v>
      </c>
      <c r="D13" s="150">
        <f t="shared" si="7"/>
        <v>1318</v>
      </c>
      <c r="E13" s="150">
        <f t="shared" si="8"/>
        <v>7741</v>
      </c>
      <c r="F13" s="147">
        <f t="shared" si="9"/>
        <v>387.05</v>
      </c>
      <c r="G13" s="151">
        <f t="shared" si="10"/>
        <v>240</v>
      </c>
      <c r="H13" s="77">
        <v>197</v>
      </c>
      <c r="I13" s="77">
        <v>934</v>
      </c>
      <c r="J13" s="77">
        <v>1318</v>
      </c>
      <c r="K13" s="77">
        <v>1222</v>
      </c>
      <c r="L13" s="77">
        <v>838</v>
      </c>
      <c r="M13" s="77">
        <v>396</v>
      </c>
      <c r="N13" s="77">
        <v>363</v>
      </c>
      <c r="O13" s="77">
        <v>309</v>
      </c>
      <c r="P13" s="77">
        <v>249</v>
      </c>
      <c r="Q13" s="77">
        <v>260</v>
      </c>
      <c r="R13" s="77">
        <v>196</v>
      </c>
      <c r="S13" s="77">
        <v>231</v>
      </c>
      <c r="T13" s="77">
        <v>308</v>
      </c>
      <c r="U13" s="77">
        <v>209</v>
      </c>
      <c r="V13" s="77">
        <v>174</v>
      </c>
      <c r="W13" s="77">
        <v>154</v>
      </c>
      <c r="X13" s="77">
        <v>133</v>
      </c>
      <c r="Y13" s="77">
        <v>103</v>
      </c>
      <c r="Z13" s="77">
        <v>71</v>
      </c>
      <c r="AA13" s="77">
        <v>76</v>
      </c>
      <c r="AB13" s="77"/>
    </row>
    <row r="14" spans="1:28" x14ac:dyDescent="0.2">
      <c r="B14" s="221" t="s">
        <v>39</v>
      </c>
      <c r="C14" s="129">
        <f>MIN(H14:XFD14)</f>
        <v>3015</v>
      </c>
      <c r="D14" s="129">
        <f t="shared" si="7"/>
        <v>12555</v>
      </c>
      <c r="E14" s="129">
        <f t="shared" si="8"/>
        <v>132056</v>
      </c>
      <c r="F14" s="146">
        <f t="shared" si="9"/>
        <v>6602.8</v>
      </c>
      <c r="G14" s="148">
        <f t="shared" si="10"/>
        <v>6110.5</v>
      </c>
      <c r="H14" s="74">
        <v>3015</v>
      </c>
      <c r="I14" s="74">
        <v>5000</v>
      </c>
      <c r="J14" s="74">
        <v>5335</v>
      </c>
      <c r="K14" s="74">
        <v>12345</v>
      </c>
      <c r="L14" s="74">
        <v>4800</v>
      </c>
      <c r="M14" s="74">
        <v>3808</v>
      </c>
      <c r="N14" s="74">
        <v>7654</v>
      </c>
      <c r="O14" s="74">
        <v>3663</v>
      </c>
      <c r="P14" s="74">
        <v>5432</v>
      </c>
      <c r="Q14" s="74">
        <v>9240</v>
      </c>
      <c r="R14" s="74">
        <v>3196</v>
      </c>
      <c r="S14" s="74">
        <v>8000</v>
      </c>
      <c r="T14" s="74">
        <v>8500</v>
      </c>
      <c r="U14" s="74">
        <v>6150</v>
      </c>
      <c r="V14" s="74">
        <v>6565</v>
      </c>
      <c r="W14" s="74">
        <v>12555</v>
      </c>
      <c r="X14" s="74">
        <v>7575</v>
      </c>
      <c r="Y14" s="74">
        <v>7357</v>
      </c>
      <c r="Z14" s="74">
        <v>5795</v>
      </c>
      <c r="AA14" s="74">
        <v>6071</v>
      </c>
      <c r="AB14" s="74"/>
    </row>
    <row r="15" spans="1:28" x14ac:dyDescent="0.2">
      <c r="B15" s="221" t="s">
        <v>264</v>
      </c>
      <c r="C15" s="123">
        <f>MIN(H15:XFD15)</f>
        <v>26</v>
      </c>
      <c r="D15" s="123">
        <f t="shared" si="7"/>
        <v>64</v>
      </c>
      <c r="E15" s="123">
        <f t="shared" si="8"/>
        <v>689</v>
      </c>
      <c r="F15" s="135">
        <f t="shared" si="9"/>
        <v>34.450000000000003</v>
      </c>
      <c r="G15" s="149">
        <f t="shared" si="10"/>
        <v>32</v>
      </c>
      <c r="H15" s="74">
        <v>33</v>
      </c>
      <c r="I15" s="74">
        <v>64</v>
      </c>
      <c r="J15" s="74">
        <v>44</v>
      </c>
      <c r="K15" s="74">
        <v>29</v>
      </c>
      <c r="L15" s="74">
        <v>38</v>
      </c>
      <c r="M15" s="74">
        <v>33</v>
      </c>
      <c r="N15" s="74">
        <v>42</v>
      </c>
      <c r="O15" s="74">
        <v>39</v>
      </c>
      <c r="P15" s="74">
        <v>29</v>
      </c>
      <c r="Q15" s="74">
        <v>31</v>
      </c>
      <c r="R15" s="74">
        <v>29</v>
      </c>
      <c r="S15" s="74">
        <v>29</v>
      </c>
      <c r="T15" s="74">
        <v>28</v>
      </c>
      <c r="U15" s="74">
        <v>29</v>
      </c>
      <c r="V15" s="74">
        <v>35</v>
      </c>
      <c r="W15" s="74">
        <v>37</v>
      </c>
      <c r="X15" s="74">
        <v>32</v>
      </c>
      <c r="Y15" s="74">
        <v>26</v>
      </c>
      <c r="Z15" s="74">
        <v>32</v>
      </c>
      <c r="AA15" s="74">
        <v>30</v>
      </c>
      <c r="AB15" s="74"/>
    </row>
    <row r="16" spans="1:28" x14ac:dyDescent="0.2">
      <c r="B16" s="221" t="s">
        <v>61</v>
      </c>
      <c r="C16" s="123">
        <f>MIN(H16:XFD16)</f>
        <v>1</v>
      </c>
      <c r="D16" s="123">
        <f t="shared" si="7"/>
        <v>10</v>
      </c>
      <c r="E16" s="123">
        <f t="shared" si="8"/>
        <v>78</v>
      </c>
      <c r="F16" s="135">
        <f t="shared" si="9"/>
        <v>3.9</v>
      </c>
      <c r="G16" s="149">
        <f t="shared" si="10"/>
        <v>3.5</v>
      </c>
      <c r="H16" s="74">
        <v>6</v>
      </c>
      <c r="I16" s="74">
        <v>10</v>
      </c>
      <c r="J16" s="74">
        <v>5</v>
      </c>
      <c r="K16" s="74">
        <v>6</v>
      </c>
      <c r="L16" s="74">
        <v>6</v>
      </c>
      <c r="M16" s="74">
        <v>5</v>
      </c>
      <c r="N16" s="74">
        <v>5</v>
      </c>
      <c r="O16" s="74">
        <v>2</v>
      </c>
      <c r="P16" s="74">
        <v>8</v>
      </c>
      <c r="Q16" s="74">
        <v>6</v>
      </c>
      <c r="R16" s="74">
        <v>1</v>
      </c>
      <c r="S16" s="74">
        <v>3</v>
      </c>
      <c r="T16" s="74">
        <v>4</v>
      </c>
      <c r="U16" s="74">
        <v>3</v>
      </c>
      <c r="V16" s="74">
        <v>1</v>
      </c>
      <c r="W16" s="74">
        <v>2</v>
      </c>
      <c r="X16" s="74">
        <v>1</v>
      </c>
      <c r="Y16" s="74">
        <v>2</v>
      </c>
      <c r="Z16" s="74">
        <v>1</v>
      </c>
      <c r="AA16" s="74">
        <v>1</v>
      </c>
      <c r="AB16" s="74"/>
    </row>
  </sheetData>
  <mergeCells count="1">
    <mergeCell ref="H8:AB8"/>
  </mergeCells>
  <phoneticPr fontId="2" type="noConversion"/>
  <conditionalFormatting sqref="H4:XFD4">
    <cfRule type="cellIs" dxfId="215" priority="105" stopIfTrue="1" operator="equal">
      <formula>$C$4</formula>
    </cfRule>
    <cfRule type="cellIs" dxfId="214" priority="106" stopIfTrue="1" operator="equal">
      <formula>$D$4</formula>
    </cfRule>
  </conditionalFormatting>
  <conditionalFormatting sqref="H6:XFD6">
    <cfRule type="cellIs" dxfId="213" priority="109" stopIfTrue="1" operator="equal">
      <formula>$C$6</formula>
    </cfRule>
    <cfRule type="cellIs" dxfId="212" priority="110" stopIfTrue="1" operator="equal">
      <formula>$D$6</formula>
    </cfRule>
  </conditionalFormatting>
  <conditionalFormatting sqref="H9:XFD9">
    <cfRule type="top10" dxfId="211" priority="113" stopIfTrue="1" percent="1" rank="10"/>
    <cfRule type="top10" dxfId="210" priority="114" stopIfTrue="1" percent="1" bottom="1" rank="10"/>
  </conditionalFormatting>
  <conditionalFormatting sqref="H12:XFD12">
    <cfRule type="top10" dxfId="209" priority="133" stopIfTrue="1" percent="1" rank="10"/>
    <cfRule type="top10" dxfId="208" priority="134" stopIfTrue="1" percent="1" bottom="1" rank="10"/>
  </conditionalFormatting>
  <conditionalFormatting sqref="H11:XFD11">
    <cfRule type="top10" dxfId="207" priority="131" stopIfTrue="1" percent="1" rank="10"/>
    <cfRule type="top10" dxfId="206" priority="132" stopIfTrue="1" percent="1" bottom="1" rank="10"/>
  </conditionalFormatting>
  <conditionalFormatting sqref="H14:XFD14">
    <cfRule type="top10" dxfId="205" priority="137" stopIfTrue="1" percent="1" rank="10"/>
    <cfRule type="top10" dxfId="204" priority="138" stopIfTrue="1" percent="1" bottom="1" rank="10"/>
  </conditionalFormatting>
  <conditionalFormatting sqref="H13:XFD13">
    <cfRule type="top10" dxfId="203" priority="135" stopIfTrue="1" percent="1" rank="10"/>
    <cfRule type="top10" dxfId="202" priority="136" stopIfTrue="1" percent="1" bottom="1" rank="10"/>
  </conditionalFormatting>
  <conditionalFormatting sqref="H2:XFD2">
    <cfRule type="cellIs" dxfId="201" priority="101" stopIfTrue="1" operator="equal">
      <formula>$C$2</formula>
    </cfRule>
    <cfRule type="cellIs" dxfId="200" priority="102" stopIfTrue="1" operator="equal">
      <formula>$D$2</formula>
    </cfRule>
  </conditionalFormatting>
  <conditionalFormatting sqref="H3:XFD3">
    <cfRule type="cellIs" dxfId="199" priority="103" stopIfTrue="1" operator="equal">
      <formula>$C$3</formula>
    </cfRule>
    <cfRule type="cellIs" dxfId="198" priority="104" stopIfTrue="1" operator="equal">
      <formula>$D$3</formula>
    </cfRule>
  </conditionalFormatting>
  <conditionalFormatting sqref="H5:XFD5">
    <cfRule type="cellIs" dxfId="197" priority="107" stopIfTrue="1" operator="equal">
      <formula>$C$5</formula>
    </cfRule>
    <cfRule type="cellIs" dxfId="196" priority="108" stopIfTrue="1" operator="equal">
      <formula>$D$5</formula>
    </cfRule>
  </conditionalFormatting>
  <conditionalFormatting sqref="H7:XFD7">
    <cfRule type="cellIs" dxfId="195" priority="111" stopIfTrue="1" operator="equal">
      <formula>$C$7</formula>
    </cfRule>
    <cfRule type="cellIs" dxfId="194" priority="112" stopIfTrue="1" operator="equal">
      <formula>$D$7</formula>
    </cfRule>
  </conditionalFormatting>
  <conditionalFormatting sqref="H10:XFD10">
    <cfRule type="top10" dxfId="193" priority="125" stopIfTrue="1" percent="1" rank="10"/>
    <cfRule type="top10" dxfId="192" priority="129" stopIfTrue="1" percent="1" bottom="1" rank="10"/>
  </conditionalFormatting>
  <pageMargins left="0.75" right="0.75" top="1" bottom="1" header="0.5" footer="0.5"/>
  <pageSetup paperSize="9" orientation="portrait" r:id="rId1"/>
  <headerFooter alignWithMargins="0"/>
  <ignoredErrors>
    <ignoredError sqref="H7:AA7 H2:W5 X2:X5 Y2:Y5 Z2:Z5 AA2:AA5" formulaRange="1"/>
  </ignoredErrors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09">
    <tabColor theme="6" tint="0.39997558519241921"/>
  </sheetPr>
  <dimension ref="A1:IX57"/>
  <sheetViews>
    <sheetView zoomScaleNormal="100" workbookViewId="0">
      <pane xSplit="1" topLeftCell="B1" activePane="topRight" state="frozen"/>
      <selection sqref="A1:A2"/>
      <selection pane="topRight" sqref="A1:A2"/>
    </sheetView>
  </sheetViews>
  <sheetFormatPr defaultRowHeight="11.25" x14ac:dyDescent="0.2"/>
  <cols>
    <col min="1" max="1" width="11.85546875" style="53" bestFit="1" customWidth="1"/>
    <col min="2" max="3" width="6.28515625" style="53" bestFit="1" customWidth="1"/>
    <col min="4" max="4" width="7" style="53" bestFit="1" customWidth="1"/>
    <col min="5" max="5" width="8.28515625" style="53" bestFit="1" customWidth="1"/>
    <col min="6" max="6" width="7" style="53" bestFit="1" customWidth="1"/>
    <col min="7" max="7" width="1.28515625" style="53" bestFit="1" customWidth="1"/>
    <col min="8" max="8" width="1.5703125" style="53" bestFit="1" customWidth="1"/>
    <col min="9" max="9" width="1.85546875" style="53" bestFit="1" customWidth="1"/>
    <col min="10" max="10" width="2.42578125" style="53" bestFit="1" customWidth="1"/>
    <col min="11" max="11" width="2.140625" style="53" bestFit="1" customWidth="1"/>
    <col min="12" max="22" width="5.28515625" style="53" bestFit="1" customWidth="1"/>
    <col min="23" max="23" width="4.42578125" style="53" bestFit="1" customWidth="1"/>
    <col min="24" max="58" width="5.28515625" style="53" bestFit="1" customWidth="1"/>
    <col min="59" max="60" width="6.28515625" style="53" bestFit="1" customWidth="1"/>
    <col min="61" max="61" width="6.140625" style="53" bestFit="1" customWidth="1"/>
    <col min="62" max="246" width="6.28515625" style="53" bestFit="1" customWidth="1"/>
    <col min="247" max="247" width="1.28515625" style="53" bestFit="1" customWidth="1"/>
    <col min="248" max="248" width="1.5703125" style="53" bestFit="1" customWidth="1"/>
    <col min="249" max="249" width="1.85546875" style="53" bestFit="1" customWidth="1"/>
    <col min="250" max="250" width="2.42578125" style="53" bestFit="1" customWidth="1"/>
    <col min="251" max="251" width="2.140625" style="53" bestFit="1" customWidth="1"/>
    <col min="252" max="252" width="2.42578125" style="53" bestFit="1" customWidth="1"/>
    <col min="253" max="253" width="2.7109375" style="53" bestFit="1" customWidth="1"/>
    <col min="254" max="254" width="3" style="53" bestFit="1" customWidth="1"/>
    <col min="255" max="255" width="2.28515625" style="53" bestFit="1" customWidth="1"/>
    <col min="256" max="256" width="2" style="53" bestFit="1" customWidth="1"/>
    <col min="257" max="257" width="2.28515625" style="53" bestFit="1" customWidth="1"/>
    <col min="258" max="258" width="2.5703125" style="53" bestFit="1" customWidth="1"/>
    <col min="259" max="16384" width="9.140625" style="53"/>
  </cols>
  <sheetData>
    <row r="1" spans="1:258" x14ac:dyDescent="0.2">
      <c r="A1" s="272"/>
      <c r="B1" s="269" t="s">
        <v>18</v>
      </c>
      <c r="C1" s="269" t="s">
        <v>19</v>
      </c>
      <c r="D1" s="269" t="s">
        <v>78</v>
      </c>
      <c r="E1" s="290" t="s">
        <v>76</v>
      </c>
      <c r="F1" s="292" t="s">
        <v>77</v>
      </c>
      <c r="G1" s="287">
        <v>2005</v>
      </c>
      <c r="H1" s="303"/>
      <c r="I1" s="303"/>
      <c r="J1" s="303"/>
      <c r="K1" s="303"/>
      <c r="L1" s="303"/>
      <c r="M1" s="303"/>
      <c r="N1" s="303"/>
      <c r="O1" s="303"/>
      <c r="P1" s="303"/>
      <c r="Q1" s="303"/>
      <c r="R1" s="304"/>
      <c r="S1" s="281">
        <v>2006</v>
      </c>
      <c r="T1" s="277"/>
      <c r="U1" s="277"/>
      <c r="V1" s="282"/>
      <c r="W1" s="282"/>
      <c r="X1" s="282"/>
      <c r="Y1" s="282"/>
      <c r="Z1" s="282"/>
      <c r="AA1" s="282"/>
      <c r="AB1" s="282"/>
      <c r="AC1" s="282"/>
      <c r="AD1" s="283"/>
      <c r="AE1" s="281">
        <v>2007</v>
      </c>
      <c r="AF1" s="277"/>
      <c r="AG1" s="277"/>
      <c r="AH1" s="282"/>
      <c r="AI1" s="282"/>
      <c r="AJ1" s="282"/>
      <c r="AK1" s="282"/>
      <c r="AL1" s="282"/>
      <c r="AM1" s="282"/>
      <c r="AN1" s="282"/>
      <c r="AO1" s="282"/>
      <c r="AP1" s="283"/>
      <c r="AQ1" s="281">
        <v>2008</v>
      </c>
      <c r="AR1" s="277"/>
      <c r="AS1" s="277"/>
      <c r="AT1" s="282"/>
      <c r="AU1" s="282"/>
      <c r="AV1" s="282"/>
      <c r="AW1" s="282"/>
      <c r="AX1" s="282"/>
      <c r="AY1" s="282"/>
      <c r="AZ1" s="282"/>
      <c r="BA1" s="282"/>
      <c r="BB1" s="283"/>
      <c r="BC1" s="281">
        <v>2009</v>
      </c>
      <c r="BD1" s="277"/>
      <c r="BE1" s="277"/>
      <c r="BF1" s="282"/>
      <c r="BG1" s="282"/>
      <c r="BH1" s="282"/>
      <c r="BI1" s="282"/>
      <c r="BJ1" s="282"/>
      <c r="BK1" s="282"/>
      <c r="BL1" s="282"/>
      <c r="BM1" s="282"/>
      <c r="BN1" s="283"/>
      <c r="BO1" s="281">
        <v>2010</v>
      </c>
      <c r="BP1" s="277"/>
      <c r="BQ1" s="277"/>
      <c r="BR1" s="282"/>
      <c r="BS1" s="282"/>
      <c r="BT1" s="282"/>
      <c r="BU1" s="282"/>
      <c r="BV1" s="282"/>
      <c r="BW1" s="282"/>
      <c r="BX1" s="282"/>
      <c r="BY1" s="282"/>
      <c r="BZ1" s="283"/>
      <c r="CA1" s="281">
        <v>2011</v>
      </c>
      <c r="CB1" s="277"/>
      <c r="CC1" s="277"/>
      <c r="CD1" s="282"/>
      <c r="CE1" s="282"/>
      <c r="CF1" s="282"/>
      <c r="CG1" s="282"/>
      <c r="CH1" s="282"/>
      <c r="CI1" s="282"/>
      <c r="CJ1" s="282"/>
      <c r="CK1" s="282"/>
      <c r="CL1" s="283"/>
      <c r="CM1" s="281">
        <v>2012</v>
      </c>
      <c r="CN1" s="277"/>
      <c r="CO1" s="277"/>
      <c r="CP1" s="282"/>
      <c r="CQ1" s="282"/>
      <c r="CR1" s="282"/>
      <c r="CS1" s="282"/>
      <c r="CT1" s="282"/>
      <c r="CU1" s="282"/>
      <c r="CV1" s="282"/>
      <c r="CW1" s="282"/>
      <c r="CX1" s="283"/>
      <c r="CY1" s="281">
        <v>2013</v>
      </c>
      <c r="CZ1" s="277"/>
      <c r="DA1" s="277"/>
      <c r="DB1" s="282"/>
      <c r="DC1" s="282"/>
      <c r="DD1" s="282"/>
      <c r="DE1" s="282"/>
      <c r="DF1" s="282"/>
      <c r="DG1" s="282"/>
      <c r="DH1" s="282"/>
      <c r="DI1" s="282"/>
      <c r="DJ1" s="283"/>
      <c r="DK1" s="281">
        <v>2014</v>
      </c>
      <c r="DL1" s="277"/>
      <c r="DM1" s="277"/>
      <c r="DN1" s="282"/>
      <c r="DO1" s="282"/>
      <c r="DP1" s="282"/>
      <c r="DQ1" s="282"/>
      <c r="DR1" s="282"/>
      <c r="DS1" s="282"/>
      <c r="DT1" s="282"/>
      <c r="DU1" s="282"/>
      <c r="DV1" s="283"/>
      <c r="DW1" s="281">
        <v>2015</v>
      </c>
      <c r="DX1" s="277"/>
      <c r="DY1" s="277"/>
      <c r="DZ1" s="282"/>
      <c r="EA1" s="282"/>
      <c r="EB1" s="282"/>
      <c r="EC1" s="282"/>
      <c r="ED1" s="282"/>
      <c r="EE1" s="282"/>
      <c r="EF1" s="282"/>
      <c r="EG1" s="282"/>
      <c r="EH1" s="283"/>
      <c r="EI1" s="281">
        <v>2016</v>
      </c>
      <c r="EJ1" s="277"/>
      <c r="EK1" s="277"/>
      <c r="EL1" s="282"/>
      <c r="EM1" s="282"/>
      <c r="EN1" s="282"/>
      <c r="EO1" s="282"/>
      <c r="EP1" s="282"/>
      <c r="EQ1" s="282"/>
      <c r="ER1" s="282"/>
      <c r="ES1" s="282"/>
      <c r="ET1" s="283"/>
      <c r="EU1" s="281">
        <v>2017</v>
      </c>
      <c r="EV1" s="277"/>
      <c r="EW1" s="277"/>
      <c r="EX1" s="282"/>
      <c r="EY1" s="282"/>
      <c r="EZ1" s="282"/>
      <c r="FA1" s="282"/>
      <c r="FB1" s="282"/>
      <c r="FC1" s="282"/>
      <c r="FD1" s="282"/>
      <c r="FE1" s="282"/>
      <c r="FF1" s="283"/>
      <c r="FG1" s="281">
        <v>2018</v>
      </c>
      <c r="FH1" s="277"/>
      <c r="FI1" s="277"/>
      <c r="FJ1" s="282"/>
      <c r="FK1" s="282"/>
      <c r="FL1" s="282"/>
      <c r="FM1" s="282"/>
      <c r="FN1" s="282"/>
      <c r="FO1" s="282"/>
      <c r="FP1" s="282"/>
      <c r="FQ1" s="282"/>
      <c r="FR1" s="283"/>
      <c r="FS1" s="281">
        <v>2019</v>
      </c>
      <c r="FT1" s="277"/>
      <c r="FU1" s="277"/>
      <c r="FV1" s="282"/>
      <c r="FW1" s="282"/>
      <c r="FX1" s="282"/>
      <c r="FY1" s="282"/>
      <c r="FZ1" s="282"/>
      <c r="GA1" s="282"/>
      <c r="GB1" s="282"/>
      <c r="GC1" s="282"/>
      <c r="GD1" s="283"/>
      <c r="GE1" s="281">
        <v>2020</v>
      </c>
      <c r="GF1" s="277"/>
      <c r="GG1" s="277"/>
      <c r="GH1" s="282"/>
      <c r="GI1" s="282"/>
      <c r="GJ1" s="282"/>
      <c r="GK1" s="282"/>
      <c r="GL1" s="282"/>
      <c r="GM1" s="282"/>
      <c r="GN1" s="282"/>
      <c r="GO1" s="282"/>
      <c r="GP1" s="283"/>
      <c r="GQ1" s="281">
        <v>2021</v>
      </c>
      <c r="GR1" s="277"/>
      <c r="GS1" s="277"/>
      <c r="GT1" s="282"/>
      <c r="GU1" s="282"/>
      <c r="GV1" s="282"/>
      <c r="GW1" s="282"/>
      <c r="GX1" s="282"/>
      <c r="GY1" s="282"/>
      <c r="GZ1" s="282"/>
      <c r="HA1" s="282"/>
      <c r="HB1" s="283"/>
      <c r="HC1" s="281">
        <v>2022</v>
      </c>
      <c r="HD1" s="277"/>
      <c r="HE1" s="277"/>
      <c r="HF1" s="282"/>
      <c r="HG1" s="282"/>
      <c r="HH1" s="282"/>
      <c r="HI1" s="282"/>
      <c r="HJ1" s="282"/>
      <c r="HK1" s="282"/>
      <c r="HL1" s="282"/>
      <c r="HM1" s="282"/>
      <c r="HN1" s="283"/>
      <c r="HO1" s="281">
        <v>2023</v>
      </c>
      <c r="HP1" s="277"/>
      <c r="HQ1" s="277"/>
      <c r="HR1" s="282"/>
      <c r="HS1" s="282"/>
      <c r="HT1" s="282"/>
      <c r="HU1" s="282"/>
      <c r="HV1" s="282"/>
      <c r="HW1" s="282"/>
      <c r="HX1" s="282"/>
      <c r="HY1" s="282"/>
      <c r="HZ1" s="283"/>
      <c r="IA1" s="281">
        <v>2024</v>
      </c>
      <c r="IB1" s="277"/>
      <c r="IC1" s="277"/>
      <c r="ID1" s="282"/>
      <c r="IE1" s="282"/>
      <c r="IF1" s="282"/>
      <c r="IG1" s="282"/>
      <c r="IH1" s="282"/>
      <c r="II1" s="282"/>
      <c r="IJ1" s="282"/>
      <c r="IK1" s="282"/>
      <c r="IL1" s="283"/>
      <c r="IM1" s="281">
        <v>2025</v>
      </c>
      <c r="IN1" s="277"/>
      <c r="IO1" s="277"/>
      <c r="IP1" s="282"/>
      <c r="IQ1" s="282"/>
      <c r="IR1" s="282"/>
      <c r="IS1" s="282"/>
      <c r="IT1" s="282"/>
      <c r="IU1" s="282"/>
      <c r="IV1" s="282"/>
      <c r="IW1" s="282"/>
      <c r="IX1" s="283"/>
    </row>
    <row r="2" spans="1:258" x14ac:dyDescent="0.2">
      <c r="A2" s="273"/>
      <c r="B2" s="286"/>
      <c r="C2" s="286"/>
      <c r="D2" s="286"/>
      <c r="E2" s="291"/>
      <c r="F2" s="305"/>
      <c r="G2" s="226" t="s">
        <v>0</v>
      </c>
      <c r="H2" s="226" t="s">
        <v>1</v>
      </c>
      <c r="I2" s="226" t="s">
        <v>2</v>
      </c>
      <c r="J2" s="226" t="s">
        <v>3</v>
      </c>
      <c r="K2" s="226" t="s">
        <v>4</v>
      </c>
      <c r="L2" s="229" t="s">
        <v>5</v>
      </c>
      <c r="M2" s="226" t="s">
        <v>6</v>
      </c>
      <c r="N2" s="226" t="s">
        <v>7</v>
      </c>
      <c r="O2" s="226" t="s">
        <v>8</v>
      </c>
      <c r="P2" s="226" t="s">
        <v>9</v>
      </c>
      <c r="Q2" s="226" t="s">
        <v>10</v>
      </c>
      <c r="R2" s="228" t="s">
        <v>11</v>
      </c>
      <c r="S2" s="232" t="s">
        <v>0</v>
      </c>
      <c r="T2" s="226" t="s">
        <v>1</v>
      </c>
      <c r="U2" s="226" t="s">
        <v>2</v>
      </c>
      <c r="V2" s="226" t="s">
        <v>3</v>
      </c>
      <c r="W2" s="226" t="s">
        <v>4</v>
      </c>
      <c r="X2" s="226" t="s">
        <v>5</v>
      </c>
      <c r="Y2" s="226" t="s">
        <v>6</v>
      </c>
      <c r="Z2" s="226" t="s">
        <v>7</v>
      </c>
      <c r="AA2" s="226" t="s">
        <v>8</v>
      </c>
      <c r="AB2" s="226" t="s">
        <v>9</v>
      </c>
      <c r="AC2" s="226" t="s">
        <v>10</v>
      </c>
      <c r="AD2" s="228" t="s">
        <v>11</v>
      </c>
      <c r="AE2" s="232" t="s">
        <v>0</v>
      </c>
      <c r="AF2" s="226" t="s">
        <v>1</v>
      </c>
      <c r="AG2" s="226" t="s">
        <v>2</v>
      </c>
      <c r="AH2" s="226" t="s">
        <v>3</v>
      </c>
      <c r="AI2" s="226" t="s">
        <v>4</v>
      </c>
      <c r="AJ2" s="226" t="s">
        <v>5</v>
      </c>
      <c r="AK2" s="226" t="s">
        <v>6</v>
      </c>
      <c r="AL2" s="226" t="s">
        <v>7</v>
      </c>
      <c r="AM2" s="226" t="s">
        <v>8</v>
      </c>
      <c r="AN2" s="226" t="s">
        <v>9</v>
      </c>
      <c r="AO2" s="226" t="s">
        <v>10</v>
      </c>
      <c r="AP2" s="228" t="s">
        <v>11</v>
      </c>
      <c r="AQ2" s="232" t="s">
        <v>0</v>
      </c>
      <c r="AR2" s="226" t="s">
        <v>1</v>
      </c>
      <c r="AS2" s="226" t="s">
        <v>2</v>
      </c>
      <c r="AT2" s="226" t="s">
        <v>3</v>
      </c>
      <c r="AU2" s="226" t="s">
        <v>4</v>
      </c>
      <c r="AV2" s="226" t="s">
        <v>5</v>
      </c>
      <c r="AW2" s="226" t="s">
        <v>6</v>
      </c>
      <c r="AX2" s="226" t="s">
        <v>7</v>
      </c>
      <c r="AY2" s="226" t="s">
        <v>8</v>
      </c>
      <c r="AZ2" s="226" t="s">
        <v>9</v>
      </c>
      <c r="BA2" s="226" t="s">
        <v>10</v>
      </c>
      <c r="BB2" s="228" t="s">
        <v>11</v>
      </c>
      <c r="BC2" s="232" t="s">
        <v>0</v>
      </c>
      <c r="BD2" s="226" t="s">
        <v>1</v>
      </c>
      <c r="BE2" s="226" t="s">
        <v>2</v>
      </c>
      <c r="BF2" s="226" t="s">
        <v>3</v>
      </c>
      <c r="BG2" s="226" t="s">
        <v>4</v>
      </c>
      <c r="BH2" s="226" t="s">
        <v>5</v>
      </c>
      <c r="BI2" s="226" t="s">
        <v>6</v>
      </c>
      <c r="BJ2" s="226" t="s">
        <v>7</v>
      </c>
      <c r="BK2" s="226" t="s">
        <v>8</v>
      </c>
      <c r="BL2" s="226" t="s">
        <v>9</v>
      </c>
      <c r="BM2" s="226" t="s">
        <v>10</v>
      </c>
      <c r="BN2" s="228" t="s">
        <v>11</v>
      </c>
      <c r="BO2" s="232" t="s">
        <v>0</v>
      </c>
      <c r="BP2" s="226" t="s">
        <v>1</v>
      </c>
      <c r="BQ2" s="226" t="s">
        <v>2</v>
      </c>
      <c r="BR2" s="226" t="s">
        <v>3</v>
      </c>
      <c r="BS2" s="226" t="s">
        <v>4</v>
      </c>
      <c r="BT2" s="226" t="s">
        <v>5</v>
      </c>
      <c r="BU2" s="226" t="s">
        <v>6</v>
      </c>
      <c r="BV2" s="226" t="s">
        <v>7</v>
      </c>
      <c r="BW2" s="226" t="s">
        <v>8</v>
      </c>
      <c r="BX2" s="226" t="s">
        <v>9</v>
      </c>
      <c r="BY2" s="226" t="s">
        <v>10</v>
      </c>
      <c r="BZ2" s="228" t="s">
        <v>11</v>
      </c>
      <c r="CA2" s="232" t="s">
        <v>0</v>
      </c>
      <c r="CB2" s="226" t="s">
        <v>1</v>
      </c>
      <c r="CC2" s="226" t="s">
        <v>2</v>
      </c>
      <c r="CD2" s="226" t="s">
        <v>3</v>
      </c>
      <c r="CE2" s="226" t="s">
        <v>4</v>
      </c>
      <c r="CF2" s="226" t="s">
        <v>5</v>
      </c>
      <c r="CG2" s="226" t="s">
        <v>6</v>
      </c>
      <c r="CH2" s="226" t="s">
        <v>7</v>
      </c>
      <c r="CI2" s="226" t="s">
        <v>8</v>
      </c>
      <c r="CJ2" s="226" t="s">
        <v>9</v>
      </c>
      <c r="CK2" s="226" t="s">
        <v>10</v>
      </c>
      <c r="CL2" s="228" t="s">
        <v>11</v>
      </c>
      <c r="CM2" s="232" t="s">
        <v>0</v>
      </c>
      <c r="CN2" s="226" t="s">
        <v>1</v>
      </c>
      <c r="CO2" s="226" t="s">
        <v>2</v>
      </c>
      <c r="CP2" s="226" t="s">
        <v>3</v>
      </c>
      <c r="CQ2" s="226" t="s">
        <v>4</v>
      </c>
      <c r="CR2" s="226" t="s">
        <v>5</v>
      </c>
      <c r="CS2" s="226" t="s">
        <v>6</v>
      </c>
      <c r="CT2" s="226" t="s">
        <v>7</v>
      </c>
      <c r="CU2" s="226" t="s">
        <v>8</v>
      </c>
      <c r="CV2" s="226" t="s">
        <v>9</v>
      </c>
      <c r="CW2" s="226" t="s">
        <v>10</v>
      </c>
      <c r="CX2" s="228" t="s">
        <v>11</v>
      </c>
      <c r="CY2" s="232" t="s">
        <v>0</v>
      </c>
      <c r="CZ2" s="226" t="s">
        <v>1</v>
      </c>
      <c r="DA2" s="226" t="s">
        <v>2</v>
      </c>
      <c r="DB2" s="226" t="s">
        <v>3</v>
      </c>
      <c r="DC2" s="226" t="s">
        <v>4</v>
      </c>
      <c r="DD2" s="226" t="s">
        <v>5</v>
      </c>
      <c r="DE2" s="226" t="s">
        <v>6</v>
      </c>
      <c r="DF2" s="226" t="s">
        <v>7</v>
      </c>
      <c r="DG2" s="226" t="s">
        <v>8</v>
      </c>
      <c r="DH2" s="226" t="s">
        <v>9</v>
      </c>
      <c r="DI2" s="226" t="s">
        <v>10</v>
      </c>
      <c r="DJ2" s="228" t="s">
        <v>11</v>
      </c>
      <c r="DK2" s="232" t="s">
        <v>0</v>
      </c>
      <c r="DL2" s="226" t="s">
        <v>1</v>
      </c>
      <c r="DM2" s="226" t="s">
        <v>2</v>
      </c>
      <c r="DN2" s="226" t="s">
        <v>3</v>
      </c>
      <c r="DO2" s="226" t="s">
        <v>4</v>
      </c>
      <c r="DP2" s="226" t="s">
        <v>5</v>
      </c>
      <c r="DQ2" s="226" t="s">
        <v>6</v>
      </c>
      <c r="DR2" s="226" t="s">
        <v>7</v>
      </c>
      <c r="DS2" s="226" t="s">
        <v>8</v>
      </c>
      <c r="DT2" s="226" t="s">
        <v>9</v>
      </c>
      <c r="DU2" s="226" t="s">
        <v>10</v>
      </c>
      <c r="DV2" s="228" t="s">
        <v>11</v>
      </c>
      <c r="DW2" s="232" t="s">
        <v>0</v>
      </c>
      <c r="DX2" s="226" t="s">
        <v>1</v>
      </c>
      <c r="DY2" s="226" t="s">
        <v>2</v>
      </c>
      <c r="DZ2" s="226" t="s">
        <v>3</v>
      </c>
      <c r="EA2" s="226" t="s">
        <v>4</v>
      </c>
      <c r="EB2" s="226" t="s">
        <v>5</v>
      </c>
      <c r="EC2" s="226" t="s">
        <v>6</v>
      </c>
      <c r="ED2" s="226" t="s">
        <v>7</v>
      </c>
      <c r="EE2" s="226" t="s">
        <v>8</v>
      </c>
      <c r="EF2" s="226" t="s">
        <v>9</v>
      </c>
      <c r="EG2" s="226" t="s">
        <v>10</v>
      </c>
      <c r="EH2" s="228" t="s">
        <v>11</v>
      </c>
      <c r="EI2" s="232" t="s">
        <v>0</v>
      </c>
      <c r="EJ2" s="226" t="s">
        <v>1</v>
      </c>
      <c r="EK2" s="226" t="s">
        <v>2</v>
      </c>
      <c r="EL2" s="226" t="s">
        <v>3</v>
      </c>
      <c r="EM2" s="226" t="s">
        <v>4</v>
      </c>
      <c r="EN2" s="226" t="s">
        <v>5</v>
      </c>
      <c r="EO2" s="226" t="s">
        <v>6</v>
      </c>
      <c r="EP2" s="226" t="s">
        <v>7</v>
      </c>
      <c r="EQ2" s="226" t="s">
        <v>8</v>
      </c>
      <c r="ER2" s="226" t="s">
        <v>9</v>
      </c>
      <c r="ES2" s="226" t="s">
        <v>10</v>
      </c>
      <c r="ET2" s="228" t="s">
        <v>11</v>
      </c>
      <c r="EU2" s="232" t="s">
        <v>0</v>
      </c>
      <c r="EV2" s="226" t="s">
        <v>1</v>
      </c>
      <c r="EW2" s="226" t="s">
        <v>2</v>
      </c>
      <c r="EX2" s="226" t="s">
        <v>3</v>
      </c>
      <c r="EY2" s="226" t="s">
        <v>4</v>
      </c>
      <c r="EZ2" s="226" t="s">
        <v>5</v>
      </c>
      <c r="FA2" s="226" t="s">
        <v>6</v>
      </c>
      <c r="FB2" s="226" t="s">
        <v>7</v>
      </c>
      <c r="FC2" s="226" t="s">
        <v>8</v>
      </c>
      <c r="FD2" s="226" t="s">
        <v>9</v>
      </c>
      <c r="FE2" s="226" t="s">
        <v>10</v>
      </c>
      <c r="FF2" s="228" t="s">
        <v>11</v>
      </c>
      <c r="FG2" s="232" t="s">
        <v>0</v>
      </c>
      <c r="FH2" s="226" t="s">
        <v>1</v>
      </c>
      <c r="FI2" s="226" t="s">
        <v>2</v>
      </c>
      <c r="FJ2" s="226" t="s">
        <v>3</v>
      </c>
      <c r="FK2" s="226" t="s">
        <v>4</v>
      </c>
      <c r="FL2" s="226" t="s">
        <v>5</v>
      </c>
      <c r="FM2" s="226" t="s">
        <v>6</v>
      </c>
      <c r="FN2" s="226" t="s">
        <v>7</v>
      </c>
      <c r="FO2" s="226" t="s">
        <v>8</v>
      </c>
      <c r="FP2" s="226" t="s">
        <v>9</v>
      </c>
      <c r="FQ2" s="226" t="s">
        <v>10</v>
      </c>
      <c r="FR2" s="228" t="s">
        <v>11</v>
      </c>
      <c r="FS2" s="232" t="s">
        <v>0</v>
      </c>
      <c r="FT2" s="226" t="s">
        <v>1</v>
      </c>
      <c r="FU2" s="226" t="s">
        <v>2</v>
      </c>
      <c r="FV2" s="226" t="s">
        <v>3</v>
      </c>
      <c r="FW2" s="226" t="s">
        <v>4</v>
      </c>
      <c r="FX2" s="226" t="s">
        <v>5</v>
      </c>
      <c r="FY2" s="226" t="s">
        <v>6</v>
      </c>
      <c r="FZ2" s="226" t="s">
        <v>7</v>
      </c>
      <c r="GA2" s="226" t="s">
        <v>8</v>
      </c>
      <c r="GB2" s="226" t="s">
        <v>9</v>
      </c>
      <c r="GC2" s="226" t="s">
        <v>10</v>
      </c>
      <c r="GD2" s="228" t="s">
        <v>11</v>
      </c>
      <c r="GE2" s="232" t="s">
        <v>0</v>
      </c>
      <c r="GF2" s="226" t="s">
        <v>1</v>
      </c>
      <c r="GG2" s="226" t="s">
        <v>2</v>
      </c>
      <c r="GH2" s="226" t="s">
        <v>3</v>
      </c>
      <c r="GI2" s="226" t="s">
        <v>4</v>
      </c>
      <c r="GJ2" s="226" t="s">
        <v>5</v>
      </c>
      <c r="GK2" s="226" t="s">
        <v>6</v>
      </c>
      <c r="GL2" s="226" t="s">
        <v>7</v>
      </c>
      <c r="GM2" s="226" t="s">
        <v>8</v>
      </c>
      <c r="GN2" s="226" t="s">
        <v>9</v>
      </c>
      <c r="GO2" s="226" t="s">
        <v>10</v>
      </c>
      <c r="GP2" s="228" t="s">
        <v>11</v>
      </c>
      <c r="GQ2" s="232" t="s">
        <v>0</v>
      </c>
      <c r="GR2" s="226" t="s">
        <v>1</v>
      </c>
      <c r="GS2" s="226" t="s">
        <v>2</v>
      </c>
      <c r="GT2" s="226" t="s">
        <v>3</v>
      </c>
      <c r="GU2" s="226" t="s">
        <v>4</v>
      </c>
      <c r="GV2" s="226" t="s">
        <v>5</v>
      </c>
      <c r="GW2" s="226" t="s">
        <v>6</v>
      </c>
      <c r="GX2" s="226" t="s">
        <v>7</v>
      </c>
      <c r="GY2" s="226" t="s">
        <v>8</v>
      </c>
      <c r="GZ2" s="226" t="s">
        <v>9</v>
      </c>
      <c r="HA2" s="226" t="s">
        <v>10</v>
      </c>
      <c r="HB2" s="228" t="s">
        <v>11</v>
      </c>
      <c r="HC2" s="232" t="s">
        <v>0</v>
      </c>
      <c r="HD2" s="226" t="s">
        <v>1</v>
      </c>
      <c r="HE2" s="226" t="s">
        <v>2</v>
      </c>
      <c r="HF2" s="226" t="s">
        <v>3</v>
      </c>
      <c r="HG2" s="226" t="s">
        <v>4</v>
      </c>
      <c r="HH2" s="226" t="s">
        <v>5</v>
      </c>
      <c r="HI2" s="226" t="s">
        <v>6</v>
      </c>
      <c r="HJ2" s="226" t="s">
        <v>7</v>
      </c>
      <c r="HK2" s="226" t="s">
        <v>8</v>
      </c>
      <c r="HL2" s="226" t="s">
        <v>9</v>
      </c>
      <c r="HM2" s="226" t="s">
        <v>10</v>
      </c>
      <c r="HN2" s="228" t="s">
        <v>11</v>
      </c>
      <c r="HO2" s="232" t="s">
        <v>0</v>
      </c>
      <c r="HP2" s="226" t="s">
        <v>1</v>
      </c>
      <c r="HQ2" s="226" t="s">
        <v>2</v>
      </c>
      <c r="HR2" s="226" t="s">
        <v>3</v>
      </c>
      <c r="HS2" s="226" t="s">
        <v>4</v>
      </c>
      <c r="HT2" s="226" t="s">
        <v>5</v>
      </c>
      <c r="HU2" s="226" t="s">
        <v>6</v>
      </c>
      <c r="HV2" s="226" t="s">
        <v>7</v>
      </c>
      <c r="HW2" s="226" t="s">
        <v>8</v>
      </c>
      <c r="HX2" s="226" t="s">
        <v>9</v>
      </c>
      <c r="HY2" s="226" t="s">
        <v>10</v>
      </c>
      <c r="HZ2" s="228" t="s">
        <v>11</v>
      </c>
      <c r="IA2" s="232" t="s">
        <v>0</v>
      </c>
      <c r="IB2" s="226" t="s">
        <v>1</v>
      </c>
      <c r="IC2" s="226" t="s">
        <v>2</v>
      </c>
      <c r="ID2" s="226" t="s">
        <v>3</v>
      </c>
      <c r="IE2" s="226" t="s">
        <v>4</v>
      </c>
      <c r="IF2" s="226" t="s">
        <v>5</v>
      </c>
      <c r="IG2" s="226" t="s">
        <v>6</v>
      </c>
      <c r="IH2" s="226" t="s">
        <v>7</v>
      </c>
      <c r="II2" s="226" t="s">
        <v>8</v>
      </c>
      <c r="IJ2" s="226" t="s">
        <v>9</v>
      </c>
      <c r="IK2" s="226" t="s">
        <v>10</v>
      </c>
      <c r="IL2" s="228" t="s">
        <v>11</v>
      </c>
      <c r="IM2" s="232" t="s">
        <v>0</v>
      </c>
      <c r="IN2" s="226" t="s">
        <v>1</v>
      </c>
      <c r="IO2" s="226" t="s">
        <v>2</v>
      </c>
      <c r="IP2" s="226" t="s">
        <v>3</v>
      </c>
      <c r="IQ2" s="226" t="s">
        <v>4</v>
      </c>
      <c r="IR2" s="226" t="s">
        <v>5</v>
      </c>
      <c r="IS2" s="226" t="s">
        <v>6</v>
      </c>
      <c r="IT2" s="226" t="s">
        <v>7</v>
      </c>
      <c r="IU2" s="226" t="s">
        <v>8</v>
      </c>
      <c r="IV2" s="226" t="s">
        <v>9</v>
      </c>
      <c r="IW2" s="226" t="s">
        <v>10</v>
      </c>
      <c r="IX2" s="228" t="s">
        <v>11</v>
      </c>
    </row>
    <row r="3" spans="1:258" x14ac:dyDescent="0.2">
      <c r="A3" s="221" t="s">
        <v>307</v>
      </c>
      <c r="B3" s="123">
        <f>MIN(G3:XFD3)</f>
        <v>2420</v>
      </c>
      <c r="C3" s="123">
        <f>MAX(G3:XFD3)</f>
        <v>49778</v>
      </c>
      <c r="D3" s="123">
        <f>SUM(G3:XFD3)</f>
        <v>3493740</v>
      </c>
      <c r="E3" s="124">
        <f>AVERAGE(G3:XFD3)</f>
        <v>14866.978723404256</v>
      </c>
      <c r="F3" s="125">
        <f>MEDIAN(G3:XFD3)</f>
        <v>11724</v>
      </c>
      <c r="G3" s="169"/>
      <c r="H3" s="170"/>
      <c r="I3" s="170"/>
      <c r="J3" s="170"/>
      <c r="K3" s="170"/>
      <c r="L3" s="65">
        <v>10559</v>
      </c>
      <c r="M3" s="65">
        <v>13834</v>
      </c>
      <c r="N3" s="65">
        <v>16072</v>
      </c>
      <c r="O3" s="65">
        <v>11874</v>
      </c>
      <c r="P3" s="65">
        <v>11202</v>
      </c>
      <c r="Q3" s="65">
        <v>13685</v>
      </c>
      <c r="R3" s="66">
        <v>13592</v>
      </c>
      <c r="S3" s="67">
        <v>11935</v>
      </c>
      <c r="T3" s="65">
        <v>13672</v>
      </c>
      <c r="U3" s="65">
        <v>12235</v>
      </c>
      <c r="V3" s="65">
        <v>14200</v>
      </c>
      <c r="W3" s="65">
        <v>9609</v>
      </c>
      <c r="X3" s="65">
        <v>13132</v>
      </c>
      <c r="Y3" s="65">
        <v>24747</v>
      </c>
      <c r="Z3" s="65">
        <v>27014</v>
      </c>
      <c r="AA3" s="65">
        <v>28619</v>
      </c>
      <c r="AB3" s="65">
        <v>23794</v>
      </c>
      <c r="AC3" s="65">
        <v>31037</v>
      </c>
      <c r="AD3" s="66">
        <v>33233</v>
      </c>
      <c r="AE3" s="67">
        <v>37950</v>
      </c>
      <c r="AF3" s="65">
        <v>27417</v>
      </c>
      <c r="AG3" s="65">
        <v>31955</v>
      </c>
      <c r="AH3" s="65">
        <v>33283</v>
      </c>
      <c r="AI3" s="65">
        <v>22820</v>
      </c>
      <c r="AJ3" s="65">
        <v>32811</v>
      </c>
      <c r="AK3" s="65">
        <v>44415</v>
      </c>
      <c r="AL3" s="65">
        <v>40564</v>
      </c>
      <c r="AM3" s="65">
        <v>38543</v>
      </c>
      <c r="AN3" s="65">
        <v>36264</v>
      </c>
      <c r="AO3" s="65">
        <v>35987</v>
      </c>
      <c r="AP3" s="66">
        <v>30982</v>
      </c>
      <c r="AQ3" s="67">
        <v>30487</v>
      </c>
      <c r="AR3" s="65">
        <v>37364</v>
      </c>
      <c r="AS3" s="65">
        <v>45192</v>
      </c>
      <c r="AT3" s="65">
        <v>49778</v>
      </c>
      <c r="AU3" s="65">
        <v>43415</v>
      </c>
      <c r="AV3" s="65">
        <v>40748</v>
      </c>
      <c r="AW3" s="65">
        <v>46758</v>
      </c>
      <c r="AX3" s="65">
        <v>46061</v>
      </c>
      <c r="AY3" s="65">
        <v>46132</v>
      </c>
      <c r="AZ3" s="65">
        <v>38024</v>
      </c>
      <c r="BA3" s="65">
        <v>40084</v>
      </c>
      <c r="BB3" s="66">
        <v>41787</v>
      </c>
      <c r="BC3" s="67">
        <v>38643</v>
      </c>
      <c r="BD3" s="65">
        <v>32741</v>
      </c>
      <c r="BE3" s="65">
        <v>25666</v>
      </c>
      <c r="BF3" s="65">
        <v>27592</v>
      </c>
      <c r="BG3" s="65">
        <v>26524</v>
      </c>
      <c r="BH3" s="65">
        <v>19743</v>
      </c>
      <c r="BI3" s="65">
        <v>30248</v>
      </c>
      <c r="BJ3" s="65">
        <v>29288</v>
      </c>
      <c r="BK3" s="65">
        <v>22412</v>
      </c>
      <c r="BL3" s="65">
        <v>18935</v>
      </c>
      <c r="BM3" s="65">
        <v>25461</v>
      </c>
      <c r="BN3" s="66">
        <v>17454</v>
      </c>
      <c r="BO3" s="56">
        <v>14155</v>
      </c>
      <c r="BP3" s="54">
        <v>11208</v>
      </c>
      <c r="BQ3" s="54">
        <v>14984</v>
      </c>
      <c r="BR3" s="54">
        <v>16646</v>
      </c>
      <c r="BS3" s="54">
        <v>11633</v>
      </c>
      <c r="BT3" s="54">
        <v>9413</v>
      </c>
      <c r="BU3" s="54">
        <v>8358</v>
      </c>
      <c r="BV3" s="54">
        <v>13907</v>
      </c>
      <c r="BW3" s="54">
        <v>4593</v>
      </c>
      <c r="BX3" s="54">
        <v>5565</v>
      </c>
      <c r="BY3" s="54">
        <v>8123</v>
      </c>
      <c r="BZ3" s="55">
        <v>9297</v>
      </c>
      <c r="CA3" s="56">
        <v>5944</v>
      </c>
      <c r="CB3" s="54">
        <v>6449</v>
      </c>
      <c r="CC3" s="54">
        <v>4806</v>
      </c>
      <c r="CD3" s="54">
        <v>14557</v>
      </c>
      <c r="CE3" s="54">
        <v>8835</v>
      </c>
      <c r="CF3" s="54">
        <v>10530</v>
      </c>
      <c r="CG3" s="54">
        <v>13081</v>
      </c>
      <c r="CH3" s="54">
        <v>10013</v>
      </c>
      <c r="CI3" s="54">
        <v>7583</v>
      </c>
      <c r="CJ3" s="54">
        <v>11188</v>
      </c>
      <c r="CK3" s="54">
        <v>12552</v>
      </c>
      <c r="CL3" s="55">
        <v>20948</v>
      </c>
      <c r="CM3" s="56">
        <v>8886</v>
      </c>
      <c r="CN3" s="54">
        <v>8425</v>
      </c>
      <c r="CO3" s="54">
        <v>5570</v>
      </c>
      <c r="CP3" s="54">
        <v>4849</v>
      </c>
      <c r="CQ3" s="54">
        <v>5122</v>
      </c>
      <c r="CR3" s="54">
        <v>6190</v>
      </c>
      <c r="CS3" s="54">
        <v>13165</v>
      </c>
      <c r="CT3" s="54">
        <v>12402</v>
      </c>
      <c r="CU3" s="54">
        <v>16346</v>
      </c>
      <c r="CV3" s="54">
        <v>16579</v>
      </c>
      <c r="CW3" s="54">
        <v>16188</v>
      </c>
      <c r="CX3" s="55">
        <v>12952</v>
      </c>
      <c r="CY3" s="56">
        <v>3184</v>
      </c>
      <c r="CZ3" s="54">
        <v>6486</v>
      </c>
      <c r="DA3" s="54">
        <v>6201</v>
      </c>
      <c r="DB3" s="54">
        <v>10131</v>
      </c>
      <c r="DC3" s="54">
        <v>7786</v>
      </c>
      <c r="DD3" s="54">
        <v>9928</v>
      </c>
      <c r="DE3" s="54">
        <v>15378</v>
      </c>
      <c r="DF3" s="54">
        <v>23064</v>
      </c>
      <c r="DG3" s="54">
        <v>12053</v>
      </c>
      <c r="DH3" s="54">
        <v>9675</v>
      </c>
      <c r="DI3" s="54">
        <v>10644</v>
      </c>
      <c r="DJ3" s="55">
        <v>14764</v>
      </c>
      <c r="DK3" s="56">
        <v>13586</v>
      </c>
      <c r="DL3" s="54">
        <v>8639</v>
      </c>
      <c r="DM3" s="54">
        <v>10308</v>
      </c>
      <c r="DN3" s="54">
        <v>13903</v>
      </c>
      <c r="DO3" s="54">
        <v>14035</v>
      </c>
      <c r="DP3" s="54">
        <v>29484</v>
      </c>
      <c r="DQ3" s="54">
        <v>9491</v>
      </c>
      <c r="DR3" s="54">
        <v>9674</v>
      </c>
      <c r="DS3" s="54">
        <v>7327</v>
      </c>
      <c r="DT3" s="54">
        <v>5505</v>
      </c>
      <c r="DU3" s="54">
        <v>12951</v>
      </c>
      <c r="DV3" s="55">
        <v>11724</v>
      </c>
      <c r="DW3" s="56">
        <v>8924</v>
      </c>
      <c r="DX3" s="54">
        <v>6166</v>
      </c>
      <c r="DY3" s="54">
        <v>9786</v>
      </c>
      <c r="DZ3" s="54">
        <v>11286</v>
      </c>
      <c r="EA3" s="54">
        <v>7727</v>
      </c>
      <c r="EB3" s="54">
        <v>11856</v>
      </c>
      <c r="EC3" s="54">
        <v>12377</v>
      </c>
      <c r="ED3" s="54">
        <v>9955</v>
      </c>
      <c r="EE3" s="54">
        <v>7998</v>
      </c>
      <c r="EF3" s="54">
        <v>7482</v>
      </c>
      <c r="EG3" s="54">
        <v>8032</v>
      </c>
      <c r="EH3" s="55">
        <v>9898</v>
      </c>
      <c r="EI3" s="56">
        <v>4712</v>
      </c>
      <c r="EJ3" s="54">
        <v>9639</v>
      </c>
      <c r="EK3" s="54">
        <v>10626</v>
      </c>
      <c r="EL3" s="54">
        <v>10402</v>
      </c>
      <c r="EM3" s="54">
        <v>12107</v>
      </c>
      <c r="EN3" s="54">
        <v>19026</v>
      </c>
      <c r="EO3" s="54">
        <v>11369</v>
      </c>
      <c r="EP3" s="54">
        <v>6184</v>
      </c>
      <c r="EQ3" s="54">
        <v>3525</v>
      </c>
      <c r="ER3" s="54">
        <v>9456</v>
      </c>
      <c r="ES3" s="54">
        <v>8060</v>
      </c>
      <c r="ET3" s="55">
        <v>9465</v>
      </c>
      <c r="EU3" s="56">
        <v>8647</v>
      </c>
      <c r="EV3" s="54">
        <v>10654</v>
      </c>
      <c r="EW3" s="54">
        <v>15803</v>
      </c>
      <c r="EX3" s="54">
        <v>19565</v>
      </c>
      <c r="EY3" s="54">
        <v>24154</v>
      </c>
      <c r="EZ3" s="54">
        <v>24550</v>
      </c>
      <c r="FA3" s="54">
        <v>20679</v>
      </c>
      <c r="FB3" s="54">
        <v>13740</v>
      </c>
      <c r="FC3" s="54">
        <v>21905</v>
      </c>
      <c r="FD3" s="54">
        <v>23001</v>
      </c>
      <c r="FE3" s="54">
        <v>17736</v>
      </c>
      <c r="FF3" s="55">
        <v>17069</v>
      </c>
      <c r="FG3" s="56">
        <v>12504</v>
      </c>
      <c r="FH3" s="54">
        <v>7193</v>
      </c>
      <c r="FI3" s="54">
        <v>4792</v>
      </c>
      <c r="FJ3" s="54">
        <v>6331</v>
      </c>
      <c r="FK3" s="54">
        <v>10233</v>
      </c>
      <c r="FL3" s="54">
        <v>11657</v>
      </c>
      <c r="FM3" s="54">
        <v>12174</v>
      </c>
      <c r="FN3" s="54">
        <v>9632</v>
      </c>
      <c r="FO3" s="54">
        <v>8576</v>
      </c>
      <c r="FP3" s="54">
        <v>9853</v>
      </c>
      <c r="FQ3" s="54">
        <v>8110</v>
      </c>
      <c r="FR3" s="55">
        <v>7325</v>
      </c>
      <c r="FS3" s="53">
        <v>9136</v>
      </c>
      <c r="FT3" s="54">
        <v>6041</v>
      </c>
      <c r="FU3" s="53">
        <v>8267</v>
      </c>
      <c r="FV3" s="54">
        <v>8656</v>
      </c>
      <c r="FW3" s="54">
        <v>8599</v>
      </c>
      <c r="FX3" s="54">
        <v>7318</v>
      </c>
      <c r="FY3" s="54">
        <v>9315</v>
      </c>
      <c r="FZ3" s="54">
        <v>7597</v>
      </c>
      <c r="GA3" s="54">
        <v>7752</v>
      </c>
      <c r="GB3" s="68">
        <v>10834</v>
      </c>
      <c r="GC3" s="53">
        <v>13429</v>
      </c>
      <c r="GD3" s="55">
        <v>12477</v>
      </c>
      <c r="GE3" s="53">
        <v>22271</v>
      </c>
      <c r="GF3" s="54">
        <v>17874</v>
      </c>
      <c r="GG3" s="53">
        <v>14247</v>
      </c>
      <c r="GH3" s="54">
        <v>9807</v>
      </c>
      <c r="GI3" s="54">
        <v>14018</v>
      </c>
      <c r="GJ3" s="54">
        <v>11818</v>
      </c>
      <c r="GK3" s="54">
        <v>6500</v>
      </c>
      <c r="GL3" s="54">
        <v>7222</v>
      </c>
      <c r="GM3" s="54">
        <v>9631</v>
      </c>
      <c r="GN3" s="68">
        <v>14746</v>
      </c>
      <c r="GO3" s="53">
        <v>12605</v>
      </c>
      <c r="GP3" s="55">
        <v>29041</v>
      </c>
      <c r="GQ3" s="53">
        <v>16189</v>
      </c>
      <c r="GR3" s="54">
        <v>10718</v>
      </c>
      <c r="GS3" s="53">
        <v>13201</v>
      </c>
      <c r="GT3" s="54">
        <v>11554</v>
      </c>
      <c r="GU3" s="68">
        <v>13377</v>
      </c>
      <c r="GV3" s="54">
        <v>12214</v>
      </c>
      <c r="GW3" s="54">
        <v>9651</v>
      </c>
      <c r="GX3" s="54">
        <v>12305</v>
      </c>
      <c r="GY3" s="68">
        <v>16787</v>
      </c>
      <c r="GZ3" s="68">
        <v>13193</v>
      </c>
      <c r="HA3" s="53">
        <v>12921</v>
      </c>
      <c r="HB3" s="55">
        <v>13099</v>
      </c>
      <c r="HC3" s="53">
        <v>16568</v>
      </c>
      <c r="HD3" s="54">
        <v>15538</v>
      </c>
      <c r="HE3" s="53">
        <v>15059</v>
      </c>
      <c r="HF3" s="54">
        <v>13476</v>
      </c>
      <c r="HG3" s="68">
        <v>18724</v>
      </c>
      <c r="HH3" s="54">
        <v>14523</v>
      </c>
      <c r="HI3" s="54">
        <v>10653</v>
      </c>
      <c r="HJ3" s="54">
        <v>6604</v>
      </c>
      <c r="HK3" s="68">
        <v>2420</v>
      </c>
      <c r="HL3" s="68">
        <v>3372</v>
      </c>
      <c r="HM3" s="53">
        <v>7478</v>
      </c>
      <c r="HN3" s="55">
        <v>6402</v>
      </c>
      <c r="HO3" s="53">
        <v>4746</v>
      </c>
      <c r="HP3" s="54">
        <v>4684</v>
      </c>
      <c r="HQ3" s="53">
        <v>8706</v>
      </c>
      <c r="HR3" s="54">
        <v>5234</v>
      </c>
      <c r="HS3" s="68">
        <v>5015</v>
      </c>
      <c r="HT3" s="54">
        <v>3995</v>
      </c>
      <c r="HU3" s="54">
        <v>5771</v>
      </c>
      <c r="HV3" s="54">
        <v>7737</v>
      </c>
      <c r="HW3" s="68">
        <v>8922</v>
      </c>
      <c r="HX3" s="68">
        <v>5622</v>
      </c>
      <c r="HY3" s="53">
        <v>3303</v>
      </c>
      <c r="HZ3" s="55">
        <v>4069</v>
      </c>
      <c r="IA3" s="53">
        <v>6039</v>
      </c>
      <c r="IB3" s="54">
        <v>5091</v>
      </c>
      <c r="IC3" s="53">
        <v>5898</v>
      </c>
      <c r="ID3" s="54">
        <v>5559</v>
      </c>
      <c r="IE3" s="68">
        <v>5848</v>
      </c>
      <c r="IF3" s="54">
        <v>7300</v>
      </c>
      <c r="IG3" s="54">
        <v>4744</v>
      </c>
      <c r="IH3" s="54">
        <v>6891</v>
      </c>
      <c r="II3" s="68">
        <v>12758</v>
      </c>
      <c r="IJ3" s="68">
        <v>10001</v>
      </c>
      <c r="IK3" s="53">
        <v>6506</v>
      </c>
      <c r="IL3" s="55">
        <v>7597</v>
      </c>
      <c r="IN3" s="54"/>
      <c r="IP3" s="54"/>
      <c r="IQ3" s="68"/>
      <c r="IR3" s="54"/>
      <c r="IS3" s="54"/>
      <c r="IT3" s="54"/>
      <c r="IU3" s="68"/>
      <c r="IV3" s="68"/>
      <c r="IX3" s="55"/>
    </row>
    <row r="4" spans="1:258" x14ac:dyDescent="0.2">
      <c r="A4" s="221" t="s">
        <v>308</v>
      </c>
      <c r="B4" s="123">
        <f>MIN(G4:XFD4)</f>
        <v>2420</v>
      </c>
      <c r="C4" s="123">
        <f>MAX(G4:XFD4)</f>
        <v>41787</v>
      </c>
      <c r="D4" s="123">
        <f>SUM(G4:XFD4)</f>
        <v>2321510</v>
      </c>
      <c r="E4" s="124">
        <f>AVERAGE(G4:XFD4)</f>
        <v>11966.546391752578</v>
      </c>
      <c r="F4" s="125">
        <f>MEDIAN(G4:XFD4)</f>
        <v>10182</v>
      </c>
      <c r="G4" s="169"/>
      <c r="H4" s="170"/>
      <c r="I4" s="170"/>
      <c r="J4" s="170"/>
      <c r="K4" s="170"/>
      <c r="R4" s="66"/>
      <c r="S4" s="67"/>
      <c r="AD4" s="66"/>
      <c r="AE4" s="67"/>
      <c r="AP4" s="66"/>
      <c r="AQ4" s="67"/>
      <c r="BA4" s="53">
        <v>40084</v>
      </c>
      <c r="BB4" s="66">
        <v>41787</v>
      </c>
      <c r="BC4" s="67">
        <v>38643</v>
      </c>
      <c r="BD4" s="53">
        <v>32741</v>
      </c>
      <c r="BE4" s="53">
        <v>25666</v>
      </c>
      <c r="BF4" s="53">
        <v>27592</v>
      </c>
      <c r="BG4" s="53">
        <v>26524</v>
      </c>
      <c r="BH4" s="53">
        <v>19743</v>
      </c>
      <c r="BI4" s="53">
        <v>30248</v>
      </c>
      <c r="BJ4" s="53">
        <v>29288</v>
      </c>
      <c r="BK4" s="53">
        <v>22412</v>
      </c>
      <c r="BL4" s="53">
        <v>18935</v>
      </c>
      <c r="BM4" s="53">
        <v>25461</v>
      </c>
      <c r="BN4" s="66">
        <v>17454</v>
      </c>
      <c r="BO4" s="67">
        <v>14155</v>
      </c>
      <c r="BP4" s="53">
        <v>11208</v>
      </c>
      <c r="BQ4" s="53">
        <v>14984</v>
      </c>
      <c r="BR4" s="53">
        <v>16646</v>
      </c>
      <c r="BS4" s="53">
        <v>11633</v>
      </c>
      <c r="BT4" s="53">
        <v>9413</v>
      </c>
      <c r="BU4" s="53">
        <v>8358</v>
      </c>
      <c r="BV4" s="53">
        <v>13907</v>
      </c>
      <c r="BW4" s="53">
        <v>4593</v>
      </c>
      <c r="BX4" s="53">
        <v>5565</v>
      </c>
      <c r="BY4" s="53">
        <v>8123</v>
      </c>
      <c r="BZ4" s="66">
        <v>9297</v>
      </c>
      <c r="CA4" s="67">
        <v>5944</v>
      </c>
      <c r="CB4" s="53">
        <v>6449</v>
      </c>
      <c r="CC4" s="53">
        <v>4806</v>
      </c>
      <c r="CD4" s="53">
        <v>14557</v>
      </c>
      <c r="CE4" s="53">
        <v>8835</v>
      </c>
      <c r="CF4" s="53">
        <v>10530</v>
      </c>
      <c r="CG4" s="53">
        <v>13081</v>
      </c>
      <c r="CH4" s="53">
        <v>10013</v>
      </c>
      <c r="CI4" s="53">
        <v>7583</v>
      </c>
      <c r="CJ4" s="53">
        <v>11188</v>
      </c>
      <c r="CK4" s="53">
        <v>12552</v>
      </c>
      <c r="CL4" s="66">
        <v>20948</v>
      </c>
      <c r="CM4" s="67">
        <v>8886</v>
      </c>
      <c r="CN4" s="53">
        <v>8425</v>
      </c>
      <c r="CO4" s="53">
        <v>5570</v>
      </c>
      <c r="CP4" s="53">
        <v>4849</v>
      </c>
      <c r="CQ4" s="53">
        <v>5122</v>
      </c>
      <c r="CR4" s="53">
        <v>6190</v>
      </c>
      <c r="CS4" s="53">
        <v>13165</v>
      </c>
      <c r="CT4" s="53">
        <v>12402</v>
      </c>
      <c r="CU4" s="53">
        <v>16219</v>
      </c>
      <c r="CV4" s="53">
        <v>16579</v>
      </c>
      <c r="CW4" s="53">
        <v>16188</v>
      </c>
      <c r="CX4" s="66">
        <v>12952</v>
      </c>
      <c r="CY4" s="67">
        <v>3184</v>
      </c>
      <c r="CZ4" s="53">
        <v>6486</v>
      </c>
      <c r="DA4" s="53">
        <v>6201</v>
      </c>
      <c r="DB4" s="53">
        <v>10131</v>
      </c>
      <c r="DC4" s="53">
        <v>7786</v>
      </c>
      <c r="DD4" s="53">
        <v>9818</v>
      </c>
      <c r="DE4" s="53">
        <v>15378</v>
      </c>
      <c r="DF4" s="53">
        <v>23064</v>
      </c>
      <c r="DG4" s="53">
        <v>12053</v>
      </c>
      <c r="DH4" s="53">
        <v>9675</v>
      </c>
      <c r="DI4" s="53">
        <v>10644</v>
      </c>
      <c r="DJ4" s="66">
        <v>14764</v>
      </c>
      <c r="DK4" s="67">
        <v>13586</v>
      </c>
      <c r="DL4" s="53">
        <v>8639</v>
      </c>
      <c r="DM4" s="53">
        <v>10308</v>
      </c>
      <c r="DN4" s="53">
        <v>13903</v>
      </c>
      <c r="DO4" s="53">
        <v>14035</v>
      </c>
      <c r="DP4" s="53">
        <v>29484</v>
      </c>
      <c r="DQ4" s="53">
        <v>9491</v>
      </c>
      <c r="DR4" s="53">
        <v>9674</v>
      </c>
      <c r="DS4" s="53">
        <v>7327</v>
      </c>
      <c r="DT4" s="53">
        <v>5251</v>
      </c>
      <c r="DU4" s="53">
        <v>12951</v>
      </c>
      <c r="DV4" s="66">
        <v>11730</v>
      </c>
      <c r="DW4" s="67">
        <v>8924</v>
      </c>
      <c r="DX4" s="53">
        <v>6114</v>
      </c>
      <c r="DY4" s="53">
        <v>9786</v>
      </c>
      <c r="DZ4" s="53">
        <v>11286</v>
      </c>
      <c r="EA4" s="53">
        <v>7727</v>
      </c>
      <c r="EB4" s="53">
        <v>11856</v>
      </c>
      <c r="EC4" s="53">
        <v>12377</v>
      </c>
      <c r="ED4" s="53">
        <v>9955</v>
      </c>
      <c r="EE4" s="53">
        <v>7998</v>
      </c>
      <c r="EF4" s="53">
        <v>7482</v>
      </c>
      <c r="EG4" s="53">
        <v>8032</v>
      </c>
      <c r="EH4" s="66">
        <v>9898</v>
      </c>
      <c r="EI4" s="67">
        <v>4712</v>
      </c>
      <c r="EJ4" s="54">
        <v>9639</v>
      </c>
      <c r="EK4" s="54">
        <v>10626</v>
      </c>
      <c r="EL4" s="54">
        <v>10402</v>
      </c>
      <c r="EM4" s="54">
        <v>12107</v>
      </c>
      <c r="EN4" s="54">
        <v>18890</v>
      </c>
      <c r="EO4" s="54">
        <v>11369</v>
      </c>
      <c r="EP4" s="54">
        <v>6184</v>
      </c>
      <c r="EQ4" s="54">
        <v>3525</v>
      </c>
      <c r="ER4" s="54">
        <v>9455</v>
      </c>
      <c r="ES4" s="54">
        <v>8060</v>
      </c>
      <c r="ET4" s="55">
        <v>9465</v>
      </c>
      <c r="EU4" s="67">
        <v>8647</v>
      </c>
      <c r="EV4" s="54">
        <v>10654</v>
      </c>
      <c r="EW4" s="54">
        <v>15803</v>
      </c>
      <c r="EX4" s="54">
        <v>19565</v>
      </c>
      <c r="EY4" s="54">
        <v>24154</v>
      </c>
      <c r="EZ4" s="54">
        <v>24131</v>
      </c>
      <c r="FA4" s="54">
        <v>20679</v>
      </c>
      <c r="FB4" s="54">
        <v>13740</v>
      </c>
      <c r="FC4" s="54">
        <v>21905</v>
      </c>
      <c r="FD4" s="54">
        <v>23001</v>
      </c>
      <c r="FE4" s="54">
        <v>17736</v>
      </c>
      <c r="FF4" s="55">
        <v>17069</v>
      </c>
      <c r="FG4" s="56">
        <v>12504</v>
      </c>
      <c r="FH4" s="54">
        <v>7193</v>
      </c>
      <c r="FI4" s="54">
        <v>4792</v>
      </c>
      <c r="FJ4" s="68">
        <v>6331</v>
      </c>
      <c r="FK4" s="54">
        <v>10233</v>
      </c>
      <c r="FL4" s="54">
        <v>11459</v>
      </c>
      <c r="FM4" s="54">
        <v>12174</v>
      </c>
      <c r="FN4" s="54">
        <v>9632</v>
      </c>
      <c r="FO4" s="54">
        <v>8576</v>
      </c>
      <c r="FP4" s="54">
        <v>9853</v>
      </c>
      <c r="FQ4" s="54">
        <v>7989</v>
      </c>
      <c r="FR4" s="55">
        <v>7325</v>
      </c>
      <c r="FS4" s="53">
        <v>9136</v>
      </c>
      <c r="FT4" s="53">
        <v>6006</v>
      </c>
      <c r="FU4" s="53">
        <v>8267</v>
      </c>
      <c r="FV4" s="68">
        <v>8656</v>
      </c>
      <c r="FW4" s="54">
        <v>8599</v>
      </c>
      <c r="FX4" s="54">
        <v>7178</v>
      </c>
      <c r="FY4" s="54">
        <v>9315</v>
      </c>
      <c r="FZ4" s="54">
        <v>7597</v>
      </c>
      <c r="GA4" s="54">
        <v>7752</v>
      </c>
      <c r="GB4" s="54">
        <v>10834</v>
      </c>
      <c r="GC4" s="53">
        <v>13429</v>
      </c>
      <c r="GD4" s="55">
        <v>12477</v>
      </c>
      <c r="GE4" s="53">
        <v>22271</v>
      </c>
      <c r="GF4" s="53">
        <v>17874</v>
      </c>
      <c r="GG4" s="53">
        <v>14247</v>
      </c>
      <c r="GH4" s="68">
        <v>9807</v>
      </c>
      <c r="GI4" s="54">
        <v>14018</v>
      </c>
      <c r="GJ4" s="54">
        <v>11818</v>
      </c>
      <c r="GK4" s="54">
        <v>6500</v>
      </c>
      <c r="GL4" s="54">
        <v>7222</v>
      </c>
      <c r="GM4" s="54">
        <v>9631</v>
      </c>
      <c r="GN4" s="54">
        <v>14746</v>
      </c>
      <c r="GO4" s="53">
        <v>12605</v>
      </c>
      <c r="GP4" s="55">
        <v>29041</v>
      </c>
      <c r="GQ4" s="53">
        <v>16189</v>
      </c>
      <c r="GR4" s="53">
        <v>10718</v>
      </c>
      <c r="GS4" s="53">
        <v>13201</v>
      </c>
      <c r="GT4" s="68">
        <v>11554</v>
      </c>
      <c r="GU4" s="54">
        <v>13377</v>
      </c>
      <c r="GV4" s="54">
        <v>12214</v>
      </c>
      <c r="GW4" s="54">
        <v>9651</v>
      </c>
      <c r="GX4" s="54">
        <v>12305</v>
      </c>
      <c r="GY4" s="54">
        <v>16787</v>
      </c>
      <c r="GZ4" s="68">
        <v>13193</v>
      </c>
      <c r="HA4" s="53">
        <v>12921</v>
      </c>
      <c r="HB4" s="55">
        <v>13099</v>
      </c>
      <c r="HC4" s="68">
        <v>16568</v>
      </c>
      <c r="HD4" s="53">
        <v>15538</v>
      </c>
      <c r="HE4" s="53">
        <v>15059</v>
      </c>
      <c r="HF4" s="68">
        <v>13476</v>
      </c>
      <c r="HG4" s="54">
        <v>18724</v>
      </c>
      <c r="HH4" s="54">
        <v>14428</v>
      </c>
      <c r="HI4" s="54">
        <v>10653</v>
      </c>
      <c r="HJ4" s="54">
        <v>6604</v>
      </c>
      <c r="HK4" s="54">
        <v>2420</v>
      </c>
      <c r="HL4" s="68">
        <v>3372</v>
      </c>
      <c r="HM4" s="53">
        <v>7478</v>
      </c>
      <c r="HN4" s="55">
        <v>6402</v>
      </c>
      <c r="HO4" s="68">
        <v>4746</v>
      </c>
      <c r="HP4" s="53">
        <v>4684</v>
      </c>
      <c r="HQ4" s="53">
        <v>8706</v>
      </c>
      <c r="HR4" s="68">
        <v>5234</v>
      </c>
      <c r="HS4" s="54">
        <v>5015</v>
      </c>
      <c r="HT4" s="54">
        <v>4076</v>
      </c>
      <c r="HU4" s="54">
        <v>6137</v>
      </c>
      <c r="HV4" s="54">
        <v>7737</v>
      </c>
      <c r="HW4" s="54">
        <v>8922</v>
      </c>
      <c r="HX4" s="68">
        <v>5622</v>
      </c>
      <c r="HY4" s="53">
        <v>3303</v>
      </c>
      <c r="HZ4" s="55">
        <v>4069</v>
      </c>
      <c r="IA4" s="68">
        <v>6039</v>
      </c>
      <c r="IB4" s="53">
        <v>5091</v>
      </c>
      <c r="IC4" s="53">
        <v>5898</v>
      </c>
      <c r="ID4" s="68">
        <v>5559</v>
      </c>
      <c r="IE4" s="54">
        <v>5848</v>
      </c>
      <c r="IF4" s="54">
        <v>7300</v>
      </c>
      <c r="IG4" s="54">
        <v>4744</v>
      </c>
      <c r="IH4" s="54">
        <v>6891</v>
      </c>
      <c r="II4" s="54">
        <v>12758</v>
      </c>
      <c r="IJ4" s="68">
        <v>10001</v>
      </c>
      <c r="IK4" s="53">
        <v>6506</v>
      </c>
      <c r="IL4" s="55">
        <v>7597</v>
      </c>
      <c r="IM4" s="68"/>
      <c r="IP4" s="68"/>
      <c r="IQ4" s="54"/>
      <c r="IR4" s="54"/>
      <c r="IS4" s="54"/>
      <c r="IT4" s="54"/>
      <c r="IU4" s="54"/>
      <c r="IV4" s="68"/>
      <c r="IX4" s="55"/>
    </row>
    <row r="5" spans="1:258" x14ac:dyDescent="0.2">
      <c r="B5" s="182"/>
      <c r="C5" s="182"/>
      <c r="D5" s="123">
        <f>SUM(G5:XFD5)</f>
        <v>1235</v>
      </c>
      <c r="E5" s="197"/>
      <c r="F5" s="186"/>
      <c r="G5" s="194" t="str">
        <f t="shared" ref="G5:K5" si="0">IF(ISBLANK(G4),"",G3-G4)</f>
        <v/>
      </c>
      <c r="H5" s="195" t="str">
        <f t="shared" si="0"/>
        <v/>
      </c>
      <c r="I5" s="195" t="str">
        <f t="shared" si="0"/>
        <v/>
      </c>
      <c r="J5" s="195" t="str">
        <f t="shared" si="0"/>
        <v/>
      </c>
      <c r="K5" s="195" t="str">
        <f t="shared" si="0"/>
        <v/>
      </c>
      <c r="L5" s="161" t="str">
        <f>IF(ISBLANK(L4),"",L3-L4)</f>
        <v/>
      </c>
      <c r="M5" s="161" t="str">
        <f t="shared" ref="M5:BX5" si="1">IF(ISBLANK(M4),"",M3-M4)</f>
        <v/>
      </c>
      <c r="N5" s="161" t="str">
        <f t="shared" si="1"/>
        <v/>
      </c>
      <c r="O5" s="161" t="str">
        <f t="shared" si="1"/>
        <v/>
      </c>
      <c r="P5" s="161" t="str">
        <f t="shared" si="1"/>
        <v/>
      </c>
      <c r="Q5" s="161" t="str">
        <f t="shared" si="1"/>
        <v/>
      </c>
      <c r="R5" s="162" t="str">
        <f t="shared" si="1"/>
        <v/>
      </c>
      <c r="S5" s="163" t="str">
        <f t="shared" si="1"/>
        <v/>
      </c>
      <c r="T5" s="161" t="str">
        <f t="shared" si="1"/>
        <v/>
      </c>
      <c r="U5" s="161" t="str">
        <f t="shared" si="1"/>
        <v/>
      </c>
      <c r="V5" s="161" t="str">
        <f t="shared" si="1"/>
        <v/>
      </c>
      <c r="W5" s="161" t="str">
        <f t="shared" si="1"/>
        <v/>
      </c>
      <c r="X5" s="161" t="str">
        <f t="shared" si="1"/>
        <v/>
      </c>
      <c r="Y5" s="161" t="str">
        <f t="shared" si="1"/>
        <v/>
      </c>
      <c r="Z5" s="161" t="str">
        <f t="shared" si="1"/>
        <v/>
      </c>
      <c r="AA5" s="161" t="str">
        <f t="shared" si="1"/>
        <v/>
      </c>
      <c r="AB5" s="161" t="str">
        <f t="shared" si="1"/>
        <v/>
      </c>
      <c r="AC5" s="161" t="str">
        <f t="shared" si="1"/>
        <v/>
      </c>
      <c r="AD5" s="162" t="str">
        <f t="shared" si="1"/>
        <v/>
      </c>
      <c r="AE5" s="163" t="str">
        <f t="shared" si="1"/>
        <v/>
      </c>
      <c r="AF5" s="161" t="str">
        <f t="shared" si="1"/>
        <v/>
      </c>
      <c r="AG5" s="161" t="str">
        <f t="shared" si="1"/>
        <v/>
      </c>
      <c r="AH5" s="161" t="str">
        <f t="shared" si="1"/>
        <v/>
      </c>
      <c r="AI5" s="161" t="str">
        <f t="shared" si="1"/>
        <v/>
      </c>
      <c r="AJ5" s="161" t="str">
        <f t="shared" si="1"/>
        <v/>
      </c>
      <c r="AK5" s="161" t="str">
        <f t="shared" si="1"/>
        <v/>
      </c>
      <c r="AL5" s="161" t="str">
        <f t="shared" si="1"/>
        <v/>
      </c>
      <c r="AM5" s="161" t="str">
        <f t="shared" si="1"/>
        <v/>
      </c>
      <c r="AN5" s="161" t="str">
        <f t="shared" si="1"/>
        <v/>
      </c>
      <c r="AO5" s="161" t="str">
        <f t="shared" si="1"/>
        <v/>
      </c>
      <c r="AP5" s="162" t="str">
        <f t="shared" si="1"/>
        <v/>
      </c>
      <c r="AQ5" s="163" t="str">
        <f t="shared" si="1"/>
        <v/>
      </c>
      <c r="AR5" s="161" t="str">
        <f t="shared" si="1"/>
        <v/>
      </c>
      <c r="AS5" s="161" t="str">
        <f t="shared" si="1"/>
        <v/>
      </c>
      <c r="AT5" s="161" t="str">
        <f t="shared" si="1"/>
        <v/>
      </c>
      <c r="AU5" s="161" t="str">
        <f t="shared" si="1"/>
        <v/>
      </c>
      <c r="AV5" s="161" t="str">
        <f t="shared" si="1"/>
        <v/>
      </c>
      <c r="AW5" s="161" t="str">
        <f t="shared" si="1"/>
        <v/>
      </c>
      <c r="AX5" s="161" t="str">
        <f t="shared" si="1"/>
        <v/>
      </c>
      <c r="AY5" s="161" t="str">
        <f t="shared" si="1"/>
        <v/>
      </c>
      <c r="AZ5" s="161" t="str">
        <f t="shared" si="1"/>
        <v/>
      </c>
      <c r="BA5" s="161">
        <f t="shared" si="1"/>
        <v>0</v>
      </c>
      <c r="BB5" s="162">
        <f t="shared" si="1"/>
        <v>0</v>
      </c>
      <c r="BC5" s="163">
        <f t="shared" si="1"/>
        <v>0</v>
      </c>
      <c r="BD5" s="161">
        <f t="shared" si="1"/>
        <v>0</v>
      </c>
      <c r="BE5" s="161">
        <f t="shared" si="1"/>
        <v>0</v>
      </c>
      <c r="BF5" s="161">
        <f t="shared" si="1"/>
        <v>0</v>
      </c>
      <c r="BG5" s="161">
        <f t="shared" si="1"/>
        <v>0</v>
      </c>
      <c r="BH5" s="161">
        <f t="shared" si="1"/>
        <v>0</v>
      </c>
      <c r="BI5" s="161">
        <f t="shared" si="1"/>
        <v>0</v>
      </c>
      <c r="BJ5" s="161">
        <f t="shared" si="1"/>
        <v>0</v>
      </c>
      <c r="BK5" s="161">
        <f t="shared" si="1"/>
        <v>0</v>
      </c>
      <c r="BL5" s="161">
        <f t="shared" si="1"/>
        <v>0</v>
      </c>
      <c r="BM5" s="161">
        <f t="shared" si="1"/>
        <v>0</v>
      </c>
      <c r="BN5" s="162">
        <f t="shared" si="1"/>
        <v>0</v>
      </c>
      <c r="BO5" s="163">
        <f t="shared" si="1"/>
        <v>0</v>
      </c>
      <c r="BP5" s="161">
        <f t="shared" si="1"/>
        <v>0</v>
      </c>
      <c r="BQ5" s="161">
        <f t="shared" si="1"/>
        <v>0</v>
      </c>
      <c r="BR5" s="161">
        <f t="shared" si="1"/>
        <v>0</v>
      </c>
      <c r="BS5" s="161">
        <f t="shared" si="1"/>
        <v>0</v>
      </c>
      <c r="BT5" s="161">
        <f t="shared" si="1"/>
        <v>0</v>
      </c>
      <c r="BU5" s="161">
        <f t="shared" si="1"/>
        <v>0</v>
      </c>
      <c r="BV5" s="161">
        <f t="shared" si="1"/>
        <v>0</v>
      </c>
      <c r="BW5" s="161">
        <f t="shared" si="1"/>
        <v>0</v>
      </c>
      <c r="BX5" s="161">
        <f t="shared" si="1"/>
        <v>0</v>
      </c>
      <c r="BY5" s="161">
        <f t="shared" ref="BY5:EJ5" si="2">IF(ISBLANK(BY4),"",BY3-BY4)</f>
        <v>0</v>
      </c>
      <c r="BZ5" s="162">
        <f t="shared" si="2"/>
        <v>0</v>
      </c>
      <c r="CA5" s="163">
        <f t="shared" si="2"/>
        <v>0</v>
      </c>
      <c r="CB5" s="161">
        <f t="shared" si="2"/>
        <v>0</v>
      </c>
      <c r="CC5" s="161">
        <f t="shared" si="2"/>
        <v>0</v>
      </c>
      <c r="CD5" s="161">
        <f t="shared" si="2"/>
        <v>0</v>
      </c>
      <c r="CE5" s="161">
        <f t="shared" si="2"/>
        <v>0</v>
      </c>
      <c r="CF5" s="161">
        <f t="shared" si="2"/>
        <v>0</v>
      </c>
      <c r="CG5" s="161">
        <f t="shared" si="2"/>
        <v>0</v>
      </c>
      <c r="CH5" s="161">
        <f t="shared" si="2"/>
        <v>0</v>
      </c>
      <c r="CI5" s="161">
        <f t="shared" si="2"/>
        <v>0</v>
      </c>
      <c r="CJ5" s="161">
        <f t="shared" si="2"/>
        <v>0</v>
      </c>
      <c r="CK5" s="161">
        <f t="shared" si="2"/>
        <v>0</v>
      </c>
      <c r="CL5" s="162">
        <f t="shared" si="2"/>
        <v>0</v>
      </c>
      <c r="CM5" s="163">
        <f t="shared" si="2"/>
        <v>0</v>
      </c>
      <c r="CN5" s="161">
        <f t="shared" si="2"/>
        <v>0</v>
      </c>
      <c r="CO5" s="161">
        <f t="shared" si="2"/>
        <v>0</v>
      </c>
      <c r="CP5" s="161">
        <f t="shared" si="2"/>
        <v>0</v>
      </c>
      <c r="CQ5" s="161">
        <f t="shared" si="2"/>
        <v>0</v>
      </c>
      <c r="CR5" s="161">
        <f t="shared" si="2"/>
        <v>0</v>
      </c>
      <c r="CS5" s="161">
        <f t="shared" si="2"/>
        <v>0</v>
      </c>
      <c r="CT5" s="161">
        <f t="shared" si="2"/>
        <v>0</v>
      </c>
      <c r="CU5" s="161">
        <f t="shared" si="2"/>
        <v>127</v>
      </c>
      <c r="CV5" s="161">
        <f t="shared" si="2"/>
        <v>0</v>
      </c>
      <c r="CW5" s="161">
        <f t="shared" si="2"/>
        <v>0</v>
      </c>
      <c r="CX5" s="162">
        <f t="shared" si="2"/>
        <v>0</v>
      </c>
      <c r="CY5" s="163">
        <f t="shared" si="2"/>
        <v>0</v>
      </c>
      <c r="CZ5" s="161">
        <f t="shared" si="2"/>
        <v>0</v>
      </c>
      <c r="DA5" s="161">
        <f t="shared" si="2"/>
        <v>0</v>
      </c>
      <c r="DB5" s="161">
        <f t="shared" si="2"/>
        <v>0</v>
      </c>
      <c r="DC5" s="161">
        <f t="shared" si="2"/>
        <v>0</v>
      </c>
      <c r="DD5" s="161">
        <f t="shared" si="2"/>
        <v>110</v>
      </c>
      <c r="DE5" s="161">
        <f t="shared" si="2"/>
        <v>0</v>
      </c>
      <c r="DF5" s="161">
        <f t="shared" si="2"/>
        <v>0</v>
      </c>
      <c r="DG5" s="161">
        <f t="shared" si="2"/>
        <v>0</v>
      </c>
      <c r="DH5" s="161">
        <f t="shared" si="2"/>
        <v>0</v>
      </c>
      <c r="DI5" s="161">
        <f t="shared" si="2"/>
        <v>0</v>
      </c>
      <c r="DJ5" s="162">
        <f t="shared" si="2"/>
        <v>0</v>
      </c>
      <c r="DK5" s="163">
        <f t="shared" si="2"/>
        <v>0</v>
      </c>
      <c r="DL5" s="161">
        <f t="shared" si="2"/>
        <v>0</v>
      </c>
      <c r="DM5" s="161">
        <f t="shared" si="2"/>
        <v>0</v>
      </c>
      <c r="DN5" s="161">
        <f t="shared" si="2"/>
        <v>0</v>
      </c>
      <c r="DO5" s="161">
        <f t="shared" si="2"/>
        <v>0</v>
      </c>
      <c r="DP5" s="161">
        <f t="shared" si="2"/>
        <v>0</v>
      </c>
      <c r="DQ5" s="161">
        <f t="shared" si="2"/>
        <v>0</v>
      </c>
      <c r="DR5" s="161">
        <f t="shared" si="2"/>
        <v>0</v>
      </c>
      <c r="DS5" s="161">
        <f t="shared" si="2"/>
        <v>0</v>
      </c>
      <c r="DT5" s="161">
        <f t="shared" si="2"/>
        <v>254</v>
      </c>
      <c r="DU5" s="161">
        <f t="shared" si="2"/>
        <v>0</v>
      </c>
      <c r="DV5" s="162">
        <f t="shared" si="2"/>
        <v>-6</v>
      </c>
      <c r="DW5" s="163">
        <f t="shared" si="2"/>
        <v>0</v>
      </c>
      <c r="DX5" s="161">
        <f t="shared" si="2"/>
        <v>52</v>
      </c>
      <c r="DY5" s="161">
        <f t="shared" si="2"/>
        <v>0</v>
      </c>
      <c r="DZ5" s="161">
        <f t="shared" si="2"/>
        <v>0</v>
      </c>
      <c r="EA5" s="161">
        <f t="shared" si="2"/>
        <v>0</v>
      </c>
      <c r="EB5" s="161">
        <f t="shared" si="2"/>
        <v>0</v>
      </c>
      <c r="EC5" s="161">
        <f t="shared" si="2"/>
        <v>0</v>
      </c>
      <c r="ED5" s="161">
        <f t="shared" si="2"/>
        <v>0</v>
      </c>
      <c r="EE5" s="161">
        <f t="shared" si="2"/>
        <v>0</v>
      </c>
      <c r="EF5" s="161">
        <f t="shared" si="2"/>
        <v>0</v>
      </c>
      <c r="EG5" s="161">
        <f t="shared" si="2"/>
        <v>0</v>
      </c>
      <c r="EH5" s="162">
        <f t="shared" si="2"/>
        <v>0</v>
      </c>
      <c r="EI5" s="163">
        <f t="shared" si="2"/>
        <v>0</v>
      </c>
      <c r="EJ5" s="164">
        <f t="shared" si="2"/>
        <v>0</v>
      </c>
      <c r="EK5" s="164">
        <f t="shared" ref="EK5:ET5" si="3">IF(ISBLANK(EK4),"",EK3-EK4)</f>
        <v>0</v>
      </c>
      <c r="EL5" s="164">
        <f t="shared" si="3"/>
        <v>0</v>
      </c>
      <c r="EM5" s="164">
        <f t="shared" si="3"/>
        <v>0</v>
      </c>
      <c r="EN5" s="164">
        <f t="shared" si="3"/>
        <v>136</v>
      </c>
      <c r="EO5" s="164">
        <f t="shared" si="3"/>
        <v>0</v>
      </c>
      <c r="EP5" s="164">
        <f t="shared" si="3"/>
        <v>0</v>
      </c>
      <c r="EQ5" s="164">
        <f t="shared" si="3"/>
        <v>0</v>
      </c>
      <c r="ER5" s="164">
        <f t="shared" si="3"/>
        <v>1</v>
      </c>
      <c r="ES5" s="164">
        <f t="shared" si="3"/>
        <v>0</v>
      </c>
      <c r="ET5" s="165">
        <f t="shared" si="3"/>
        <v>0</v>
      </c>
      <c r="EU5" s="163">
        <f t="shared" ref="EU5:FF5" si="4">IF(ISBLANK(EU4),"",EU3-EU4)</f>
        <v>0</v>
      </c>
      <c r="EV5" s="164">
        <f t="shared" si="4"/>
        <v>0</v>
      </c>
      <c r="EW5" s="164">
        <f t="shared" si="4"/>
        <v>0</v>
      </c>
      <c r="EX5" s="164">
        <f t="shared" si="4"/>
        <v>0</v>
      </c>
      <c r="EY5" s="164">
        <f t="shared" si="4"/>
        <v>0</v>
      </c>
      <c r="EZ5" s="164">
        <f t="shared" si="4"/>
        <v>419</v>
      </c>
      <c r="FA5" s="164">
        <f t="shared" si="4"/>
        <v>0</v>
      </c>
      <c r="FB5" s="164">
        <f t="shared" si="4"/>
        <v>0</v>
      </c>
      <c r="FC5" s="164">
        <f t="shared" si="4"/>
        <v>0</v>
      </c>
      <c r="FD5" s="164">
        <f t="shared" si="4"/>
        <v>0</v>
      </c>
      <c r="FE5" s="164">
        <f t="shared" si="4"/>
        <v>0</v>
      </c>
      <c r="FF5" s="165">
        <f t="shared" si="4"/>
        <v>0</v>
      </c>
      <c r="FG5" s="166">
        <f t="shared" ref="FG5:FR5" si="5">IF(ISBLANK(FG4),"",FG3-FG4)</f>
        <v>0</v>
      </c>
      <c r="FH5" s="164">
        <f t="shared" si="5"/>
        <v>0</v>
      </c>
      <c r="FI5" s="164">
        <f t="shared" si="5"/>
        <v>0</v>
      </c>
      <c r="FJ5" s="164">
        <f t="shared" si="5"/>
        <v>0</v>
      </c>
      <c r="FK5" s="164">
        <f t="shared" si="5"/>
        <v>0</v>
      </c>
      <c r="FL5" s="164">
        <f t="shared" si="5"/>
        <v>198</v>
      </c>
      <c r="FM5" s="164">
        <f t="shared" si="5"/>
        <v>0</v>
      </c>
      <c r="FN5" s="164">
        <f t="shared" si="5"/>
        <v>0</v>
      </c>
      <c r="FO5" s="164">
        <f t="shared" si="5"/>
        <v>0</v>
      </c>
      <c r="FP5" s="164">
        <f t="shared" si="5"/>
        <v>0</v>
      </c>
      <c r="FQ5" s="164">
        <f t="shared" si="5"/>
        <v>121</v>
      </c>
      <c r="FR5" s="165">
        <f t="shared" si="5"/>
        <v>0</v>
      </c>
      <c r="FS5" s="166">
        <f t="shared" ref="FS5:GD5" si="6">IF(ISBLANK(FS4),"",FS3-FS4)</f>
        <v>0</v>
      </c>
      <c r="FT5" s="164">
        <f t="shared" si="6"/>
        <v>35</v>
      </c>
      <c r="FU5" s="164">
        <f t="shared" si="6"/>
        <v>0</v>
      </c>
      <c r="FV5" s="164">
        <f t="shared" si="6"/>
        <v>0</v>
      </c>
      <c r="FW5" s="164">
        <f t="shared" si="6"/>
        <v>0</v>
      </c>
      <c r="FX5" s="164">
        <f t="shared" si="6"/>
        <v>140</v>
      </c>
      <c r="FY5" s="164">
        <f t="shared" si="6"/>
        <v>0</v>
      </c>
      <c r="FZ5" s="164">
        <f t="shared" si="6"/>
        <v>0</v>
      </c>
      <c r="GA5" s="164">
        <f t="shared" si="6"/>
        <v>0</v>
      </c>
      <c r="GB5" s="164">
        <f t="shared" si="6"/>
        <v>0</v>
      </c>
      <c r="GC5" s="164">
        <f t="shared" si="6"/>
        <v>0</v>
      </c>
      <c r="GD5" s="165">
        <f t="shared" si="6"/>
        <v>0</v>
      </c>
      <c r="GE5" s="166">
        <f t="shared" ref="GE5:GP5" si="7">IF(ISBLANK(GE4),"",GE3-GE4)</f>
        <v>0</v>
      </c>
      <c r="GF5" s="164">
        <f t="shared" si="7"/>
        <v>0</v>
      </c>
      <c r="GG5" s="164">
        <f t="shared" si="7"/>
        <v>0</v>
      </c>
      <c r="GH5" s="164">
        <f t="shared" si="7"/>
        <v>0</v>
      </c>
      <c r="GI5" s="164">
        <f t="shared" si="7"/>
        <v>0</v>
      </c>
      <c r="GJ5" s="164">
        <f t="shared" si="7"/>
        <v>0</v>
      </c>
      <c r="GK5" s="164">
        <f t="shared" si="7"/>
        <v>0</v>
      </c>
      <c r="GL5" s="164">
        <f t="shared" si="7"/>
        <v>0</v>
      </c>
      <c r="GM5" s="164">
        <f t="shared" si="7"/>
        <v>0</v>
      </c>
      <c r="GN5" s="164">
        <f t="shared" si="7"/>
        <v>0</v>
      </c>
      <c r="GO5" s="164">
        <f t="shared" si="7"/>
        <v>0</v>
      </c>
      <c r="GP5" s="165">
        <f t="shared" si="7"/>
        <v>0</v>
      </c>
      <c r="GQ5" s="166">
        <f t="shared" ref="GQ5:HB5" si="8">IF(ISBLANK(GQ4),"",GQ3-GQ4)</f>
        <v>0</v>
      </c>
      <c r="GR5" s="164">
        <f t="shared" si="8"/>
        <v>0</v>
      </c>
      <c r="GS5" s="164">
        <f t="shared" si="8"/>
        <v>0</v>
      </c>
      <c r="GT5" s="164">
        <f t="shared" si="8"/>
        <v>0</v>
      </c>
      <c r="GU5" s="164">
        <f t="shared" si="8"/>
        <v>0</v>
      </c>
      <c r="GV5" s="164">
        <f t="shared" si="8"/>
        <v>0</v>
      </c>
      <c r="GW5" s="164">
        <f t="shared" si="8"/>
        <v>0</v>
      </c>
      <c r="GX5" s="164">
        <f t="shared" si="8"/>
        <v>0</v>
      </c>
      <c r="GY5" s="164">
        <f t="shared" si="8"/>
        <v>0</v>
      </c>
      <c r="GZ5" s="164">
        <f t="shared" si="8"/>
        <v>0</v>
      </c>
      <c r="HA5" s="164">
        <f t="shared" si="8"/>
        <v>0</v>
      </c>
      <c r="HB5" s="165">
        <f t="shared" si="8"/>
        <v>0</v>
      </c>
      <c r="HC5" s="166">
        <f t="shared" ref="HC5:HN5" si="9">IF(ISBLANK(HC4),"",HC3-HC4)</f>
        <v>0</v>
      </c>
      <c r="HD5" s="164">
        <f t="shared" si="9"/>
        <v>0</v>
      </c>
      <c r="HE5" s="164">
        <f t="shared" si="9"/>
        <v>0</v>
      </c>
      <c r="HF5" s="164">
        <f t="shared" si="9"/>
        <v>0</v>
      </c>
      <c r="HG5" s="164">
        <f t="shared" si="9"/>
        <v>0</v>
      </c>
      <c r="HH5" s="164">
        <f t="shared" si="9"/>
        <v>95</v>
      </c>
      <c r="HI5" s="164">
        <f t="shared" si="9"/>
        <v>0</v>
      </c>
      <c r="HJ5" s="164">
        <f t="shared" si="9"/>
        <v>0</v>
      </c>
      <c r="HK5" s="164">
        <f t="shared" si="9"/>
        <v>0</v>
      </c>
      <c r="HL5" s="164">
        <f t="shared" si="9"/>
        <v>0</v>
      </c>
      <c r="HM5" s="164">
        <f t="shared" si="9"/>
        <v>0</v>
      </c>
      <c r="HN5" s="165">
        <f t="shared" si="9"/>
        <v>0</v>
      </c>
      <c r="HO5" s="166">
        <f t="shared" ref="HO5:IX5" si="10">IF(ISBLANK(HO4),"",HO3-HO4)</f>
        <v>0</v>
      </c>
      <c r="HP5" s="164">
        <f t="shared" si="10"/>
        <v>0</v>
      </c>
      <c r="HQ5" s="164">
        <f t="shared" si="10"/>
        <v>0</v>
      </c>
      <c r="HR5" s="164">
        <f t="shared" si="10"/>
        <v>0</v>
      </c>
      <c r="HS5" s="164">
        <f t="shared" si="10"/>
        <v>0</v>
      </c>
      <c r="HT5" s="164">
        <f t="shared" si="10"/>
        <v>-81</v>
      </c>
      <c r="HU5" s="164">
        <f t="shared" si="10"/>
        <v>-366</v>
      </c>
      <c r="HV5" s="164">
        <f t="shared" si="10"/>
        <v>0</v>
      </c>
      <c r="HW5" s="164">
        <f t="shared" si="10"/>
        <v>0</v>
      </c>
      <c r="HX5" s="164">
        <f t="shared" si="10"/>
        <v>0</v>
      </c>
      <c r="HY5" s="164">
        <f t="shared" si="10"/>
        <v>0</v>
      </c>
      <c r="HZ5" s="165">
        <f t="shared" si="10"/>
        <v>0</v>
      </c>
      <c r="IA5" s="166">
        <f t="shared" si="10"/>
        <v>0</v>
      </c>
      <c r="IB5" s="164">
        <f t="shared" si="10"/>
        <v>0</v>
      </c>
      <c r="IC5" s="164">
        <f t="shared" si="10"/>
        <v>0</v>
      </c>
      <c r="ID5" s="164">
        <f t="shared" si="10"/>
        <v>0</v>
      </c>
      <c r="IE5" s="164">
        <f t="shared" si="10"/>
        <v>0</v>
      </c>
      <c r="IF5" s="164">
        <f t="shared" si="10"/>
        <v>0</v>
      </c>
      <c r="IG5" s="164">
        <f t="shared" si="10"/>
        <v>0</v>
      </c>
      <c r="IH5" s="164">
        <f t="shared" si="10"/>
        <v>0</v>
      </c>
      <c r="II5" s="164">
        <f t="shared" si="10"/>
        <v>0</v>
      </c>
      <c r="IJ5" s="164">
        <f t="shared" si="10"/>
        <v>0</v>
      </c>
      <c r="IK5" s="164">
        <f t="shared" si="10"/>
        <v>0</v>
      </c>
      <c r="IL5" s="165">
        <f t="shared" si="10"/>
        <v>0</v>
      </c>
      <c r="IM5" s="166" t="str">
        <f t="shared" si="10"/>
        <v/>
      </c>
      <c r="IN5" s="164" t="str">
        <f t="shared" si="10"/>
        <v/>
      </c>
      <c r="IO5" s="164" t="str">
        <f t="shared" si="10"/>
        <v/>
      </c>
      <c r="IP5" s="164" t="str">
        <f t="shared" si="10"/>
        <v/>
      </c>
      <c r="IQ5" s="164" t="str">
        <f t="shared" si="10"/>
        <v/>
      </c>
      <c r="IR5" s="164" t="str">
        <f t="shared" si="10"/>
        <v/>
      </c>
      <c r="IS5" s="164" t="str">
        <f t="shared" si="10"/>
        <v/>
      </c>
      <c r="IT5" s="164" t="str">
        <f t="shared" si="10"/>
        <v/>
      </c>
      <c r="IU5" s="164" t="str">
        <f t="shared" si="10"/>
        <v/>
      </c>
      <c r="IV5" s="164" t="str">
        <f t="shared" si="10"/>
        <v/>
      </c>
      <c r="IW5" s="164" t="str">
        <f t="shared" si="10"/>
        <v/>
      </c>
      <c r="IX5" s="165" t="str">
        <f t="shared" si="10"/>
        <v/>
      </c>
    </row>
    <row r="6" spans="1:258" x14ac:dyDescent="0.2">
      <c r="A6" s="221" t="s">
        <v>51</v>
      </c>
      <c r="B6" s="123">
        <f t="shared" ref="B6:B7" si="11">MIN(G6:XFD6)</f>
        <v>742</v>
      </c>
      <c r="C6" s="123">
        <f t="shared" ref="C6:C7" si="12">MAX(G6:XFD6)</f>
        <v>41059</v>
      </c>
      <c r="D6" s="123">
        <f t="shared" ref="D6:D7" si="13">SUM(G6:XFD6)</f>
        <v>3073043</v>
      </c>
      <c r="E6" s="124">
        <f t="shared" ref="E6:E7" si="14">AVERAGE(G6:XFD6)</f>
        <v>15840.427835051547</v>
      </c>
      <c r="F6" s="125">
        <f t="shared" ref="F6:F7" si="15">MEDIAN(G6:XFD6)</f>
        <v>14804</v>
      </c>
      <c r="G6" s="169"/>
      <c r="H6" s="170"/>
      <c r="I6" s="170"/>
      <c r="J6" s="170"/>
      <c r="K6" s="170"/>
      <c r="R6" s="66"/>
      <c r="S6" s="67"/>
      <c r="AD6" s="66"/>
      <c r="AE6" s="67"/>
      <c r="AP6" s="66"/>
      <c r="AQ6" s="67"/>
      <c r="BA6" s="53">
        <v>41059</v>
      </c>
      <c r="BB6" s="66">
        <v>3965</v>
      </c>
      <c r="BC6" s="67">
        <v>10563</v>
      </c>
      <c r="BD6" s="53">
        <v>742</v>
      </c>
      <c r="BE6" s="53">
        <v>2282</v>
      </c>
      <c r="BF6" s="53">
        <v>30100</v>
      </c>
      <c r="BG6" s="53">
        <v>32877</v>
      </c>
      <c r="BH6" s="53">
        <v>23982</v>
      </c>
      <c r="BI6" s="53">
        <v>35072</v>
      </c>
      <c r="BJ6" s="53">
        <v>34494</v>
      </c>
      <c r="BK6" s="53">
        <v>27956</v>
      </c>
      <c r="BL6" s="53">
        <v>24571</v>
      </c>
      <c r="BM6" s="53">
        <v>31211</v>
      </c>
      <c r="BN6" s="66">
        <v>22913</v>
      </c>
      <c r="BO6" s="67">
        <v>20655</v>
      </c>
      <c r="BP6" s="53">
        <v>16896</v>
      </c>
      <c r="BQ6" s="53">
        <v>20025</v>
      </c>
      <c r="BR6" s="53">
        <v>21464</v>
      </c>
      <c r="BS6" s="53">
        <v>16331</v>
      </c>
      <c r="BT6" s="53">
        <v>13304</v>
      </c>
      <c r="BU6" s="53">
        <v>12211</v>
      </c>
      <c r="BV6" s="53">
        <v>18206</v>
      </c>
      <c r="BW6" s="53">
        <v>6087</v>
      </c>
      <c r="BX6" s="53">
        <v>7230</v>
      </c>
      <c r="BY6" s="53">
        <v>11992</v>
      </c>
      <c r="BZ6" s="66">
        <v>13366</v>
      </c>
      <c r="CA6" s="67">
        <v>9052</v>
      </c>
      <c r="CB6" s="53">
        <v>9565</v>
      </c>
      <c r="CC6" s="53">
        <v>7238</v>
      </c>
      <c r="CD6" s="53">
        <v>18270</v>
      </c>
      <c r="CE6" s="53">
        <v>11581</v>
      </c>
      <c r="CF6" s="53">
        <v>14000</v>
      </c>
      <c r="CG6" s="53">
        <v>17160</v>
      </c>
      <c r="CH6" s="53">
        <v>13748</v>
      </c>
      <c r="CI6" s="53">
        <v>10973</v>
      </c>
      <c r="CJ6" s="53">
        <v>15416</v>
      </c>
      <c r="CK6" s="53">
        <v>16441</v>
      </c>
      <c r="CL6" s="66">
        <v>27398</v>
      </c>
      <c r="CM6" s="67">
        <v>12574</v>
      </c>
      <c r="CN6" s="53">
        <v>12266</v>
      </c>
      <c r="CO6" s="53">
        <v>8578</v>
      </c>
      <c r="CP6" s="53">
        <v>7346</v>
      </c>
      <c r="CQ6" s="53">
        <v>7920</v>
      </c>
      <c r="CR6" s="53">
        <v>9534</v>
      </c>
      <c r="CS6" s="53">
        <v>17846</v>
      </c>
      <c r="CT6" s="53">
        <v>17594</v>
      </c>
      <c r="CU6" s="53">
        <v>21167</v>
      </c>
      <c r="CV6" s="53">
        <v>22094</v>
      </c>
      <c r="CW6" s="53">
        <v>21288</v>
      </c>
      <c r="CX6" s="66">
        <v>17612</v>
      </c>
      <c r="CY6" s="67">
        <v>5383</v>
      </c>
      <c r="CZ6" s="53">
        <v>9560</v>
      </c>
      <c r="DA6" s="53">
        <v>9273</v>
      </c>
      <c r="DB6" s="53">
        <v>14007</v>
      </c>
      <c r="DC6" s="53">
        <v>10870</v>
      </c>
      <c r="DD6" s="53">
        <v>13768</v>
      </c>
      <c r="DE6" s="53">
        <v>19978</v>
      </c>
      <c r="DF6" s="53">
        <v>29155</v>
      </c>
      <c r="DG6" s="53">
        <v>16441</v>
      </c>
      <c r="DH6" s="53">
        <v>13713</v>
      </c>
      <c r="DI6" s="53">
        <v>15359</v>
      </c>
      <c r="DJ6" s="66">
        <v>20344</v>
      </c>
      <c r="DK6" s="67">
        <v>19536</v>
      </c>
      <c r="DL6" s="53">
        <v>13145</v>
      </c>
      <c r="DM6" s="53">
        <v>15166</v>
      </c>
      <c r="DN6" s="53">
        <v>19704</v>
      </c>
      <c r="DO6" s="53">
        <v>19553</v>
      </c>
      <c r="DP6" s="53">
        <v>35465</v>
      </c>
      <c r="DQ6" s="53">
        <v>14595</v>
      </c>
      <c r="DR6" s="53">
        <v>14356</v>
      </c>
      <c r="DS6" s="53">
        <v>12240</v>
      </c>
      <c r="DT6" s="53">
        <v>7758</v>
      </c>
      <c r="DU6" s="53">
        <v>17488</v>
      </c>
      <c r="DV6" s="66">
        <v>16177</v>
      </c>
      <c r="DW6" s="67">
        <v>13076</v>
      </c>
      <c r="DX6" s="53">
        <v>9923</v>
      </c>
      <c r="DY6" s="53">
        <v>16096</v>
      </c>
      <c r="DZ6" s="53">
        <v>17447</v>
      </c>
      <c r="EA6" s="53">
        <v>12895</v>
      </c>
      <c r="EB6" s="53">
        <v>14965</v>
      </c>
      <c r="EC6" s="53">
        <v>17808</v>
      </c>
      <c r="ED6" s="53">
        <v>14607</v>
      </c>
      <c r="EE6" s="53">
        <v>12148</v>
      </c>
      <c r="EF6" s="53">
        <v>11752</v>
      </c>
      <c r="EG6" s="53">
        <v>12179</v>
      </c>
      <c r="EH6" s="66">
        <v>14807</v>
      </c>
      <c r="EI6" s="67">
        <v>8191</v>
      </c>
      <c r="EJ6" s="54">
        <v>13645</v>
      </c>
      <c r="EK6" s="54">
        <v>16360</v>
      </c>
      <c r="EL6" s="54">
        <v>15480</v>
      </c>
      <c r="EM6" s="54">
        <v>16686</v>
      </c>
      <c r="EN6" s="54">
        <v>22938</v>
      </c>
      <c r="EO6" s="54">
        <v>16340</v>
      </c>
      <c r="EP6" s="54">
        <v>10041</v>
      </c>
      <c r="EQ6" s="54">
        <v>6485</v>
      </c>
      <c r="ER6" s="54">
        <v>15133</v>
      </c>
      <c r="ES6" s="54">
        <v>14801</v>
      </c>
      <c r="ET6" s="55">
        <v>16523</v>
      </c>
      <c r="EU6" s="67">
        <v>14995</v>
      </c>
      <c r="EV6" s="54">
        <v>18217</v>
      </c>
      <c r="EW6" s="54">
        <v>24508</v>
      </c>
      <c r="EX6" s="54">
        <v>27800</v>
      </c>
      <c r="EY6" s="54">
        <v>32897</v>
      </c>
      <c r="EZ6" s="54">
        <v>33127</v>
      </c>
      <c r="FA6" s="54">
        <v>28691</v>
      </c>
      <c r="FB6" s="54">
        <v>22292</v>
      </c>
      <c r="FC6" s="54">
        <v>32507</v>
      </c>
      <c r="FD6" s="54">
        <v>32995</v>
      </c>
      <c r="FE6" s="54">
        <v>28080</v>
      </c>
      <c r="FF6" s="55">
        <v>27273</v>
      </c>
      <c r="FG6" s="56">
        <v>20541</v>
      </c>
      <c r="FH6" s="54">
        <v>11904</v>
      </c>
      <c r="FI6" s="54">
        <v>9149</v>
      </c>
      <c r="FJ6" s="68">
        <v>11800</v>
      </c>
      <c r="FK6" s="54">
        <v>15772</v>
      </c>
      <c r="FL6" s="54">
        <v>18617</v>
      </c>
      <c r="FM6" s="54">
        <v>19540</v>
      </c>
      <c r="FN6" s="54">
        <v>16166</v>
      </c>
      <c r="FO6" s="54">
        <v>14110</v>
      </c>
      <c r="FP6" s="54">
        <v>14807</v>
      </c>
      <c r="FQ6" s="54">
        <v>11492</v>
      </c>
      <c r="FR6" s="55">
        <v>11489</v>
      </c>
      <c r="FS6" s="53">
        <v>13592</v>
      </c>
      <c r="FT6" s="53">
        <v>9303</v>
      </c>
      <c r="FU6" s="53">
        <v>11938</v>
      </c>
      <c r="FV6" s="68">
        <v>13171</v>
      </c>
      <c r="FW6" s="54">
        <v>13067</v>
      </c>
      <c r="FX6" s="54">
        <v>10224</v>
      </c>
      <c r="FY6" s="54">
        <v>12998</v>
      </c>
      <c r="FZ6" s="54">
        <v>11828</v>
      </c>
      <c r="GA6" s="54">
        <v>11533</v>
      </c>
      <c r="GB6" s="54">
        <v>15787</v>
      </c>
      <c r="GC6" s="53">
        <v>20443</v>
      </c>
      <c r="GD6" s="55">
        <v>18568</v>
      </c>
      <c r="GE6" s="53">
        <v>28395</v>
      </c>
      <c r="GF6" s="53">
        <v>24211</v>
      </c>
      <c r="GG6" s="53">
        <v>20100</v>
      </c>
      <c r="GH6" s="68">
        <v>14193</v>
      </c>
      <c r="GI6" s="54">
        <v>19380</v>
      </c>
      <c r="GJ6" s="54">
        <v>16259</v>
      </c>
      <c r="GK6" s="54">
        <v>9312</v>
      </c>
      <c r="GL6" s="54">
        <v>9921</v>
      </c>
      <c r="GM6" s="54">
        <v>12609</v>
      </c>
      <c r="GN6" s="54">
        <v>19199</v>
      </c>
      <c r="GO6" s="53">
        <v>16235</v>
      </c>
      <c r="GP6" s="55">
        <v>36396</v>
      </c>
      <c r="GQ6" s="53">
        <v>23655</v>
      </c>
      <c r="GR6" s="53">
        <v>14339</v>
      </c>
      <c r="GS6" s="53">
        <v>18462</v>
      </c>
      <c r="GT6" s="68">
        <v>16380</v>
      </c>
      <c r="GU6" s="54">
        <v>18287</v>
      </c>
      <c r="GV6" s="54">
        <v>16234</v>
      </c>
      <c r="GW6" s="54">
        <v>14136</v>
      </c>
      <c r="GX6" s="54">
        <v>17295</v>
      </c>
      <c r="GY6" s="54">
        <v>23117</v>
      </c>
      <c r="GZ6" s="68">
        <v>19132</v>
      </c>
      <c r="HA6" s="53">
        <v>17452</v>
      </c>
      <c r="HB6" s="55">
        <v>18518</v>
      </c>
      <c r="HC6" s="53">
        <v>23398</v>
      </c>
      <c r="HD6" s="53">
        <v>22831</v>
      </c>
      <c r="HE6" s="53">
        <v>21794</v>
      </c>
      <c r="HF6" s="68">
        <v>19204</v>
      </c>
      <c r="HG6" s="54">
        <v>25217</v>
      </c>
      <c r="HH6" s="54">
        <v>20209</v>
      </c>
      <c r="HI6" s="54">
        <v>14345</v>
      </c>
      <c r="HJ6" s="54">
        <v>9235</v>
      </c>
      <c r="HK6" s="54">
        <v>4109</v>
      </c>
      <c r="HL6" s="68">
        <v>5963</v>
      </c>
      <c r="HM6" s="53">
        <v>11067</v>
      </c>
      <c r="HN6" s="55">
        <v>9181</v>
      </c>
      <c r="HO6" s="53">
        <v>7119</v>
      </c>
      <c r="HP6" s="53">
        <v>7392</v>
      </c>
      <c r="HQ6" s="53">
        <v>11284</v>
      </c>
      <c r="HR6" s="68">
        <v>7053</v>
      </c>
      <c r="HS6" s="54">
        <v>6601</v>
      </c>
      <c r="HT6" s="54">
        <v>6330</v>
      </c>
      <c r="HU6" s="54">
        <v>8596</v>
      </c>
      <c r="HV6" s="54">
        <v>10701</v>
      </c>
      <c r="HW6" s="54">
        <v>12604</v>
      </c>
      <c r="HX6" s="68">
        <v>8110</v>
      </c>
      <c r="HY6" s="53">
        <v>5141</v>
      </c>
      <c r="HZ6" s="55">
        <v>6138</v>
      </c>
      <c r="IA6" s="53">
        <v>8777</v>
      </c>
      <c r="IB6" s="53">
        <v>7604</v>
      </c>
      <c r="IC6" s="53">
        <v>8230</v>
      </c>
      <c r="ID6" s="68">
        <v>7985</v>
      </c>
      <c r="IE6" s="54">
        <v>8484</v>
      </c>
      <c r="IF6" s="54">
        <v>10030</v>
      </c>
      <c r="IG6" s="54">
        <v>6790</v>
      </c>
      <c r="IH6" s="54">
        <v>9305</v>
      </c>
      <c r="II6" s="54">
        <v>16301</v>
      </c>
      <c r="IJ6" s="68">
        <v>13153</v>
      </c>
      <c r="IK6" s="53">
        <v>8833</v>
      </c>
      <c r="IL6" s="55">
        <v>9916</v>
      </c>
      <c r="IP6" s="68"/>
      <c r="IQ6" s="54"/>
      <c r="IR6" s="54"/>
      <c r="IS6" s="54"/>
      <c r="IT6" s="54"/>
      <c r="IU6" s="54"/>
      <c r="IV6" s="68"/>
      <c r="IX6" s="55"/>
    </row>
    <row r="7" spans="1:258" x14ac:dyDescent="0.2">
      <c r="A7" s="221" t="s">
        <v>72</v>
      </c>
      <c r="B7" s="123">
        <f t="shared" si="11"/>
        <v>2291</v>
      </c>
      <c r="C7" s="123">
        <f t="shared" si="12"/>
        <v>41541</v>
      </c>
      <c r="D7" s="123">
        <f t="shared" si="13"/>
        <v>2259686</v>
      </c>
      <c r="E7" s="124">
        <f t="shared" si="14"/>
        <v>11647.865979381444</v>
      </c>
      <c r="F7" s="125">
        <f t="shared" si="15"/>
        <v>9936.5</v>
      </c>
      <c r="G7" s="169"/>
      <c r="H7" s="170"/>
      <c r="I7" s="170"/>
      <c r="J7" s="170"/>
      <c r="K7" s="170"/>
      <c r="R7" s="66"/>
      <c r="S7" s="67"/>
      <c r="AD7" s="66"/>
      <c r="AE7" s="67"/>
      <c r="AP7" s="66"/>
      <c r="AQ7" s="67"/>
      <c r="BA7" s="53">
        <v>39992</v>
      </c>
      <c r="BB7" s="66">
        <v>41541</v>
      </c>
      <c r="BC7" s="67">
        <v>38556</v>
      </c>
      <c r="BD7" s="53">
        <v>32710</v>
      </c>
      <c r="BE7" s="53">
        <v>25582</v>
      </c>
      <c r="BF7" s="53">
        <v>27555</v>
      </c>
      <c r="BG7" s="53">
        <v>26392</v>
      </c>
      <c r="BH7" s="53">
        <v>19595</v>
      </c>
      <c r="BI7" s="53">
        <v>29956</v>
      </c>
      <c r="BJ7" s="53">
        <v>28884</v>
      </c>
      <c r="BK7" s="53">
        <v>22032</v>
      </c>
      <c r="BL7" s="53">
        <v>18663</v>
      </c>
      <c r="BM7" s="53">
        <v>25066</v>
      </c>
      <c r="BN7" s="66">
        <v>17133</v>
      </c>
      <c r="BO7" s="67">
        <v>13910</v>
      </c>
      <c r="BP7" s="53">
        <v>11008</v>
      </c>
      <c r="BQ7" s="53">
        <v>14643</v>
      </c>
      <c r="BR7" s="53">
        <v>16268</v>
      </c>
      <c r="BS7" s="53">
        <v>11381</v>
      </c>
      <c r="BT7" s="53">
        <v>9202</v>
      </c>
      <c r="BU7" s="53">
        <v>8163</v>
      </c>
      <c r="BV7" s="53">
        <v>13630</v>
      </c>
      <c r="BW7" s="53">
        <v>4507</v>
      </c>
      <c r="BX7" s="53">
        <v>5454</v>
      </c>
      <c r="BY7" s="53">
        <v>7995</v>
      </c>
      <c r="BZ7" s="66">
        <v>9137</v>
      </c>
      <c r="CA7" s="67">
        <v>5851</v>
      </c>
      <c r="CB7" s="53">
        <v>6389</v>
      </c>
      <c r="CC7" s="53">
        <v>4716</v>
      </c>
      <c r="CD7" s="53">
        <v>14191</v>
      </c>
      <c r="CE7" s="53">
        <v>8693</v>
      </c>
      <c r="CF7" s="53">
        <v>10502</v>
      </c>
      <c r="CG7" s="53">
        <v>12860</v>
      </c>
      <c r="CH7" s="53">
        <v>9902</v>
      </c>
      <c r="CI7" s="53">
        <v>7472</v>
      </c>
      <c r="CJ7" s="53">
        <v>11063</v>
      </c>
      <c r="CK7" s="53">
        <v>12378</v>
      </c>
      <c r="CL7" s="66">
        <v>20675</v>
      </c>
      <c r="CM7" s="67">
        <v>8801</v>
      </c>
      <c r="CN7" s="53">
        <v>8326</v>
      </c>
      <c r="CO7" s="53">
        <v>5451</v>
      </c>
      <c r="CP7" s="53">
        <v>4751</v>
      </c>
      <c r="CQ7" s="53">
        <v>5031</v>
      </c>
      <c r="CR7" s="53">
        <v>6105</v>
      </c>
      <c r="CS7" s="53">
        <v>13027</v>
      </c>
      <c r="CT7" s="53">
        <v>12264</v>
      </c>
      <c r="CU7" s="53">
        <v>16058</v>
      </c>
      <c r="CV7" s="53">
        <v>16403</v>
      </c>
      <c r="CW7" s="53">
        <v>16051</v>
      </c>
      <c r="CX7" s="66">
        <v>12737</v>
      </c>
      <c r="CY7" s="67">
        <v>3134</v>
      </c>
      <c r="CZ7" s="53">
        <v>6382</v>
      </c>
      <c r="DA7" s="53">
        <v>6050</v>
      </c>
      <c r="DB7" s="53">
        <v>9971</v>
      </c>
      <c r="DC7" s="53">
        <v>7566</v>
      </c>
      <c r="DD7" s="53">
        <v>9772</v>
      </c>
      <c r="DE7" s="53">
        <v>15297</v>
      </c>
      <c r="DF7" s="53">
        <v>23016</v>
      </c>
      <c r="DG7" s="53">
        <v>11848</v>
      </c>
      <c r="DH7" s="53">
        <v>9577</v>
      </c>
      <c r="DI7" s="53">
        <v>10516</v>
      </c>
      <c r="DJ7" s="66">
        <v>14511</v>
      </c>
      <c r="DK7" s="67">
        <v>13380</v>
      </c>
      <c r="DL7" s="53">
        <v>8506</v>
      </c>
      <c r="DM7" s="53">
        <v>10096</v>
      </c>
      <c r="DN7" s="53">
        <v>13616</v>
      </c>
      <c r="DO7" s="53">
        <v>13736</v>
      </c>
      <c r="DP7" s="53">
        <v>28990</v>
      </c>
      <c r="DQ7" s="53">
        <v>9428</v>
      </c>
      <c r="DR7" s="53">
        <v>9542</v>
      </c>
      <c r="DS7" s="53">
        <v>7210</v>
      </c>
      <c r="DT7" s="53">
        <v>5215</v>
      </c>
      <c r="DU7" s="53">
        <v>12753</v>
      </c>
      <c r="DV7" s="66">
        <v>11509</v>
      </c>
      <c r="DW7" s="67">
        <v>8707</v>
      </c>
      <c r="DX7" s="53">
        <v>6024</v>
      </c>
      <c r="DY7" s="53">
        <v>9582</v>
      </c>
      <c r="DZ7" s="53">
        <v>11023</v>
      </c>
      <c r="EA7" s="53">
        <v>7562</v>
      </c>
      <c r="EB7" s="53">
        <v>11582</v>
      </c>
      <c r="EC7" s="53">
        <v>12078</v>
      </c>
      <c r="ED7" s="53">
        <v>9661</v>
      </c>
      <c r="EE7" s="53">
        <v>7838</v>
      </c>
      <c r="EF7" s="53">
        <v>7282</v>
      </c>
      <c r="EG7" s="53">
        <v>7790</v>
      </c>
      <c r="EH7" s="66">
        <v>9622</v>
      </c>
      <c r="EI7" s="67">
        <v>4607</v>
      </c>
      <c r="EJ7" s="54">
        <v>9398</v>
      </c>
      <c r="EK7" s="54">
        <v>10447</v>
      </c>
      <c r="EL7" s="54">
        <v>10145</v>
      </c>
      <c r="EM7" s="54">
        <v>11699</v>
      </c>
      <c r="EN7" s="54">
        <v>18095</v>
      </c>
      <c r="EO7" s="54">
        <v>10960</v>
      </c>
      <c r="EP7" s="54">
        <v>5998</v>
      </c>
      <c r="EQ7" s="54">
        <v>3442</v>
      </c>
      <c r="ER7" s="54">
        <v>9174</v>
      </c>
      <c r="ES7" s="54">
        <v>7726</v>
      </c>
      <c r="ET7" s="55">
        <v>9098</v>
      </c>
      <c r="EU7" s="67">
        <v>8393</v>
      </c>
      <c r="EV7" s="54">
        <v>10222</v>
      </c>
      <c r="EW7" s="54">
        <v>15150</v>
      </c>
      <c r="EX7" s="54">
        <v>18855</v>
      </c>
      <c r="EY7" s="54">
        <v>22926</v>
      </c>
      <c r="EZ7" s="54">
        <v>22861</v>
      </c>
      <c r="FA7" s="54">
        <v>19319</v>
      </c>
      <c r="FB7" s="54">
        <v>12955</v>
      </c>
      <c r="FC7" s="54">
        <v>20936</v>
      </c>
      <c r="FD7" s="54">
        <v>21979</v>
      </c>
      <c r="FE7" s="54">
        <v>17133</v>
      </c>
      <c r="FF7" s="55">
        <v>16457</v>
      </c>
      <c r="FG7" s="56">
        <v>12051</v>
      </c>
      <c r="FH7" s="54">
        <v>6961</v>
      </c>
      <c r="FI7" s="54">
        <v>4664</v>
      </c>
      <c r="FJ7" s="54">
        <v>6131</v>
      </c>
      <c r="FK7" s="54">
        <v>9647</v>
      </c>
      <c r="FL7" s="54">
        <v>10939</v>
      </c>
      <c r="FM7" s="54">
        <v>11621</v>
      </c>
      <c r="FN7" s="54">
        <v>9179</v>
      </c>
      <c r="FO7" s="54">
        <v>8147</v>
      </c>
      <c r="FP7" s="54">
        <v>9191</v>
      </c>
      <c r="FQ7" s="54">
        <v>7425</v>
      </c>
      <c r="FR7" s="55">
        <v>6979</v>
      </c>
      <c r="FS7" s="53">
        <v>8529</v>
      </c>
      <c r="FT7" s="53">
        <v>5655</v>
      </c>
      <c r="FU7" s="53">
        <v>7758</v>
      </c>
      <c r="FV7" s="54">
        <v>8135</v>
      </c>
      <c r="FW7" s="54">
        <v>8243</v>
      </c>
      <c r="FX7" s="54">
        <v>6801</v>
      </c>
      <c r="FY7" s="54">
        <v>8912</v>
      </c>
      <c r="FZ7" s="54">
        <v>7343</v>
      </c>
      <c r="GA7" s="54">
        <v>7479</v>
      </c>
      <c r="GB7" s="54">
        <v>10710</v>
      </c>
      <c r="GC7" s="53">
        <v>13340</v>
      </c>
      <c r="GD7" s="55">
        <v>12445</v>
      </c>
      <c r="GE7" s="53">
        <v>21594</v>
      </c>
      <c r="GF7" s="53">
        <v>17399</v>
      </c>
      <c r="GG7" s="53">
        <v>13927</v>
      </c>
      <c r="GH7" s="54">
        <v>9529</v>
      </c>
      <c r="GI7" s="54">
        <v>13484</v>
      </c>
      <c r="GJ7" s="54">
        <v>11372</v>
      </c>
      <c r="GK7" s="54">
        <v>6261</v>
      </c>
      <c r="GL7" s="54">
        <v>6940</v>
      </c>
      <c r="GM7" s="54">
        <v>9091</v>
      </c>
      <c r="GN7" s="54">
        <v>13985</v>
      </c>
      <c r="GO7" s="53">
        <v>11979</v>
      </c>
      <c r="GP7" s="55">
        <v>27843</v>
      </c>
      <c r="GQ7" s="53">
        <v>15843</v>
      </c>
      <c r="GR7" s="53">
        <v>10171</v>
      </c>
      <c r="GS7" s="53">
        <v>12667</v>
      </c>
      <c r="GT7" s="54">
        <v>11132</v>
      </c>
      <c r="GU7" s="54">
        <v>12844</v>
      </c>
      <c r="GV7" s="54">
        <v>11467</v>
      </c>
      <c r="GW7" s="54">
        <v>9317</v>
      </c>
      <c r="GX7" s="54">
        <v>11838</v>
      </c>
      <c r="GY7" s="54">
        <v>16225</v>
      </c>
      <c r="GZ7" s="68">
        <v>12689</v>
      </c>
      <c r="HA7" s="53">
        <v>12296</v>
      </c>
      <c r="HB7" s="55">
        <v>12343</v>
      </c>
      <c r="HC7" s="53">
        <v>15874</v>
      </c>
      <c r="HD7" s="53">
        <v>14917</v>
      </c>
      <c r="HE7" s="53">
        <v>14288</v>
      </c>
      <c r="HF7" s="54">
        <v>12809</v>
      </c>
      <c r="HG7" s="54">
        <v>17772</v>
      </c>
      <c r="HH7" s="54">
        <v>13657</v>
      </c>
      <c r="HI7" s="54">
        <v>10017</v>
      </c>
      <c r="HJ7" s="54">
        <v>6182</v>
      </c>
      <c r="HK7" s="54">
        <v>2291</v>
      </c>
      <c r="HL7" s="68">
        <v>3279</v>
      </c>
      <c r="HM7" s="53">
        <v>7210</v>
      </c>
      <c r="HN7" s="55">
        <v>6033</v>
      </c>
      <c r="HO7" s="53">
        <v>4498</v>
      </c>
      <c r="HP7" s="53">
        <v>4496</v>
      </c>
      <c r="HQ7" s="53">
        <v>8203</v>
      </c>
      <c r="HR7" s="54">
        <v>4904</v>
      </c>
      <c r="HS7" s="54">
        <v>4704</v>
      </c>
      <c r="HT7" s="54">
        <v>3757</v>
      </c>
      <c r="HU7" s="54">
        <v>5681</v>
      </c>
      <c r="HV7" s="54">
        <v>7669</v>
      </c>
      <c r="HW7" s="54">
        <v>8847</v>
      </c>
      <c r="HX7" s="68">
        <v>5601</v>
      </c>
      <c r="HY7" s="53">
        <v>3314</v>
      </c>
      <c r="HZ7" s="55">
        <v>4011</v>
      </c>
      <c r="IA7" s="53">
        <v>5972</v>
      </c>
      <c r="IB7" s="53">
        <v>5042</v>
      </c>
      <c r="IC7" s="53">
        <v>5878</v>
      </c>
      <c r="ID7" s="54">
        <v>5573</v>
      </c>
      <c r="IE7" s="54">
        <v>5797</v>
      </c>
      <c r="IF7" s="54">
        <v>7274</v>
      </c>
      <c r="IG7" s="54">
        <v>4742</v>
      </c>
      <c r="IH7" s="54">
        <v>6758</v>
      </c>
      <c r="II7" s="54">
        <v>12196</v>
      </c>
      <c r="IJ7" s="68">
        <v>9447</v>
      </c>
      <c r="IK7" s="53">
        <v>6189</v>
      </c>
      <c r="IL7" s="55">
        <v>7284</v>
      </c>
      <c r="IP7" s="54"/>
      <c r="IQ7" s="54"/>
      <c r="IR7" s="54"/>
      <c r="IS7" s="54"/>
      <c r="IT7" s="54"/>
      <c r="IU7" s="54"/>
      <c r="IV7" s="68"/>
      <c r="IX7" s="55"/>
    </row>
    <row r="8" spans="1:258" x14ac:dyDescent="0.2">
      <c r="A8" s="221" t="s">
        <v>297</v>
      </c>
      <c r="B8" s="126">
        <f>MIN(G8:XFD8)</f>
        <v>0.50978248988960539</v>
      </c>
      <c r="C8" s="126">
        <f>MAX(G8:XFD8)</f>
        <v>0.85412864963503654</v>
      </c>
      <c r="D8" s="182"/>
      <c r="E8" s="127">
        <f>AVERAGE(G8:XFD8)</f>
        <v>0.67664689227990371</v>
      </c>
      <c r="F8" s="186"/>
      <c r="G8" s="196" t="str">
        <f t="shared" ref="G8:AZ8" si="16">IF(OR(ISBLANK(G6),G21&gt;0),"",G7/G6)</f>
        <v/>
      </c>
      <c r="H8" s="196" t="str">
        <f t="shared" si="16"/>
        <v/>
      </c>
      <c r="I8" s="196" t="str">
        <f t="shared" si="16"/>
        <v/>
      </c>
      <c r="J8" s="196" t="str">
        <f t="shared" si="16"/>
        <v/>
      </c>
      <c r="K8" s="196" t="str">
        <f t="shared" si="16"/>
        <v/>
      </c>
      <c r="L8" s="160" t="str">
        <f t="shared" si="16"/>
        <v/>
      </c>
      <c r="M8" s="160" t="str">
        <f t="shared" si="16"/>
        <v/>
      </c>
      <c r="N8" s="160" t="str">
        <f t="shared" si="16"/>
        <v/>
      </c>
      <c r="O8" s="160" t="str">
        <f t="shared" si="16"/>
        <v/>
      </c>
      <c r="P8" s="160" t="str">
        <f t="shared" si="16"/>
        <v/>
      </c>
      <c r="Q8" s="160" t="str">
        <f t="shared" si="16"/>
        <v/>
      </c>
      <c r="R8" s="140" t="str">
        <f t="shared" si="16"/>
        <v/>
      </c>
      <c r="S8" s="160" t="str">
        <f t="shared" si="16"/>
        <v/>
      </c>
      <c r="T8" s="160" t="str">
        <f t="shared" si="16"/>
        <v/>
      </c>
      <c r="U8" s="160" t="str">
        <f t="shared" si="16"/>
        <v/>
      </c>
      <c r="V8" s="160" t="str">
        <f t="shared" si="16"/>
        <v/>
      </c>
      <c r="W8" s="160" t="str">
        <f t="shared" si="16"/>
        <v/>
      </c>
      <c r="X8" s="160" t="str">
        <f t="shared" si="16"/>
        <v/>
      </c>
      <c r="Y8" s="160" t="str">
        <f t="shared" si="16"/>
        <v/>
      </c>
      <c r="Z8" s="160" t="str">
        <f t="shared" si="16"/>
        <v/>
      </c>
      <c r="AA8" s="160" t="str">
        <f t="shared" si="16"/>
        <v/>
      </c>
      <c r="AB8" s="160" t="str">
        <f t="shared" si="16"/>
        <v/>
      </c>
      <c r="AC8" s="160" t="str">
        <f t="shared" si="16"/>
        <v/>
      </c>
      <c r="AD8" s="140" t="str">
        <f t="shared" si="16"/>
        <v/>
      </c>
      <c r="AE8" s="160" t="str">
        <f t="shared" si="16"/>
        <v/>
      </c>
      <c r="AF8" s="160" t="str">
        <f t="shared" si="16"/>
        <v/>
      </c>
      <c r="AG8" s="160" t="str">
        <f t="shared" si="16"/>
        <v/>
      </c>
      <c r="AH8" s="160" t="str">
        <f t="shared" si="16"/>
        <v/>
      </c>
      <c r="AI8" s="160" t="str">
        <f t="shared" si="16"/>
        <v/>
      </c>
      <c r="AJ8" s="160" t="str">
        <f t="shared" si="16"/>
        <v/>
      </c>
      <c r="AK8" s="160" t="str">
        <f t="shared" si="16"/>
        <v/>
      </c>
      <c r="AL8" s="160" t="str">
        <f t="shared" si="16"/>
        <v/>
      </c>
      <c r="AM8" s="160" t="str">
        <f t="shared" si="16"/>
        <v/>
      </c>
      <c r="AN8" s="160" t="str">
        <f t="shared" si="16"/>
        <v/>
      </c>
      <c r="AO8" s="160" t="str">
        <f t="shared" si="16"/>
        <v/>
      </c>
      <c r="AP8" s="140" t="str">
        <f t="shared" si="16"/>
        <v/>
      </c>
      <c r="AQ8" s="160" t="str">
        <f t="shared" si="16"/>
        <v/>
      </c>
      <c r="AR8" s="160" t="str">
        <f t="shared" si="16"/>
        <v/>
      </c>
      <c r="AS8" s="160" t="str">
        <f t="shared" si="16"/>
        <v/>
      </c>
      <c r="AT8" s="160" t="str">
        <f t="shared" si="16"/>
        <v/>
      </c>
      <c r="AU8" s="160" t="str">
        <f t="shared" si="16"/>
        <v/>
      </c>
      <c r="AV8" s="160" t="str">
        <f t="shared" si="16"/>
        <v/>
      </c>
      <c r="AW8" s="160" t="str">
        <f t="shared" si="16"/>
        <v/>
      </c>
      <c r="AX8" s="160" t="str">
        <f t="shared" si="16"/>
        <v/>
      </c>
      <c r="AY8" s="160" t="str">
        <f t="shared" si="16"/>
        <v/>
      </c>
      <c r="AZ8" s="160" t="str">
        <f t="shared" si="16"/>
        <v/>
      </c>
      <c r="BA8" s="160" t="str">
        <f>IF(OR(ISBLANK(BA6),BA21&gt;0),"",BA7/BA6)</f>
        <v/>
      </c>
      <c r="BB8" s="140" t="str">
        <f t="shared" ref="BB8:DM8" si="17">IF(OR(ISBLANK(BB6),BB21&gt;0),"",BB7/BB6)</f>
        <v/>
      </c>
      <c r="BC8" s="160" t="str">
        <f t="shared" si="17"/>
        <v/>
      </c>
      <c r="BD8" s="160" t="str">
        <f t="shared" si="17"/>
        <v/>
      </c>
      <c r="BE8" s="160" t="str">
        <f t="shared" si="17"/>
        <v/>
      </c>
      <c r="BF8" s="160" t="str">
        <f t="shared" si="17"/>
        <v/>
      </c>
      <c r="BG8" s="160">
        <f t="shared" si="17"/>
        <v>0.80274964260729387</v>
      </c>
      <c r="BH8" s="160">
        <f t="shared" si="17"/>
        <v>0.81707113668584774</v>
      </c>
      <c r="BI8" s="160">
        <f t="shared" si="17"/>
        <v>0.85412864963503654</v>
      </c>
      <c r="BJ8" s="160">
        <f t="shared" si="17"/>
        <v>0.83736301965559223</v>
      </c>
      <c r="BK8" s="160">
        <f t="shared" si="17"/>
        <v>0.78809557876663328</v>
      </c>
      <c r="BL8" s="160">
        <f t="shared" si="17"/>
        <v>0.75955394570835533</v>
      </c>
      <c r="BM8" s="160">
        <f t="shared" si="17"/>
        <v>0.80311428662971385</v>
      </c>
      <c r="BN8" s="140">
        <f t="shared" si="17"/>
        <v>0.74774145681490856</v>
      </c>
      <c r="BO8" s="160">
        <f t="shared" si="17"/>
        <v>0.67344468651658196</v>
      </c>
      <c r="BP8" s="160">
        <f t="shared" si="17"/>
        <v>0.65151515151515149</v>
      </c>
      <c r="BQ8" s="160">
        <f t="shared" si="17"/>
        <v>0.73123595505617978</v>
      </c>
      <c r="BR8" s="160">
        <f t="shared" si="17"/>
        <v>0.75792023853894896</v>
      </c>
      <c r="BS8" s="160">
        <f t="shared" si="17"/>
        <v>0.69689547486375603</v>
      </c>
      <c r="BT8" s="160">
        <f t="shared" si="17"/>
        <v>0.69167167769091997</v>
      </c>
      <c r="BU8" s="160">
        <f t="shared" si="17"/>
        <v>0.66849561870444685</v>
      </c>
      <c r="BV8" s="160">
        <f t="shared" si="17"/>
        <v>0.74865428979457327</v>
      </c>
      <c r="BW8" s="160">
        <f t="shared" si="17"/>
        <v>0.7404304254969607</v>
      </c>
      <c r="BX8" s="160">
        <f t="shared" si="17"/>
        <v>0.75435684647302903</v>
      </c>
      <c r="BY8" s="160">
        <f t="shared" si="17"/>
        <v>0.66669446297531687</v>
      </c>
      <c r="BZ8" s="140">
        <f t="shared" si="17"/>
        <v>0.68360017956007779</v>
      </c>
      <c r="CA8" s="160">
        <f t="shared" si="17"/>
        <v>0.6463764913831197</v>
      </c>
      <c r="CB8" s="160">
        <f t="shared" si="17"/>
        <v>0.66795608991113431</v>
      </c>
      <c r="CC8" s="160">
        <f t="shared" si="17"/>
        <v>0.65156120475269408</v>
      </c>
      <c r="CD8" s="160">
        <f t="shared" si="17"/>
        <v>0.77673782156540783</v>
      </c>
      <c r="CE8" s="160">
        <f t="shared" si="17"/>
        <v>0.75062602538640877</v>
      </c>
      <c r="CF8" s="160">
        <f t="shared" si="17"/>
        <v>0.75014285714285711</v>
      </c>
      <c r="CG8" s="160">
        <f t="shared" si="17"/>
        <v>0.74941724941724941</v>
      </c>
      <c r="CH8" s="160">
        <f t="shared" si="17"/>
        <v>0.72025021821355839</v>
      </c>
      <c r="CI8" s="160">
        <f t="shared" si="17"/>
        <v>0.68094413560557732</v>
      </c>
      <c r="CJ8" s="160">
        <f t="shared" si="17"/>
        <v>0.71763103269330564</v>
      </c>
      <c r="CK8" s="160">
        <f t="shared" si="17"/>
        <v>0.75287391277902804</v>
      </c>
      <c r="CL8" s="140">
        <f t="shared" si="17"/>
        <v>0.75461712533761593</v>
      </c>
      <c r="CM8" s="160">
        <f t="shared" si="17"/>
        <v>0.69993637665023067</v>
      </c>
      <c r="CN8" s="160">
        <f t="shared" si="17"/>
        <v>0.67878689059188002</v>
      </c>
      <c r="CO8" s="160">
        <f t="shared" si="17"/>
        <v>0.63546281184425268</v>
      </c>
      <c r="CP8" s="160">
        <f t="shared" si="17"/>
        <v>0.64674652872311467</v>
      </c>
      <c r="CQ8" s="160">
        <f t="shared" si="17"/>
        <v>0.63522727272727275</v>
      </c>
      <c r="CR8" s="160">
        <f t="shared" si="17"/>
        <v>0.64033983637507863</v>
      </c>
      <c r="CS8" s="160">
        <f t="shared" si="17"/>
        <v>0.72996749971982522</v>
      </c>
      <c r="CT8" s="160">
        <f t="shared" si="17"/>
        <v>0.69705581448220988</v>
      </c>
      <c r="CU8" s="160">
        <f t="shared" si="17"/>
        <v>0.75863372230358572</v>
      </c>
      <c r="CV8" s="160">
        <f t="shared" si="17"/>
        <v>0.74241875622340903</v>
      </c>
      <c r="CW8" s="160">
        <f t="shared" si="17"/>
        <v>0.75399285982713271</v>
      </c>
      <c r="CX8" s="140">
        <f t="shared" si="17"/>
        <v>0.72320009084714965</v>
      </c>
      <c r="CY8" s="160">
        <f t="shared" si="17"/>
        <v>0.58220323239829097</v>
      </c>
      <c r="CZ8" s="160">
        <f t="shared" si="17"/>
        <v>0.66757322175732214</v>
      </c>
      <c r="DA8" s="160">
        <f t="shared" si="17"/>
        <v>0.65243179122182682</v>
      </c>
      <c r="DB8" s="160">
        <f t="shared" si="17"/>
        <v>0.7118583565360177</v>
      </c>
      <c r="DC8" s="160">
        <f t="shared" si="17"/>
        <v>0.69604415823367061</v>
      </c>
      <c r="DD8" s="160">
        <f t="shared" si="17"/>
        <v>0.70976176641487509</v>
      </c>
      <c r="DE8" s="160">
        <f t="shared" si="17"/>
        <v>0.76569226148763636</v>
      </c>
      <c r="DF8" s="160">
        <f t="shared" si="17"/>
        <v>0.78943577430972389</v>
      </c>
      <c r="DG8" s="160">
        <f t="shared" si="17"/>
        <v>0.72063743081321086</v>
      </c>
      <c r="DH8" s="160">
        <f t="shared" si="17"/>
        <v>0.69838839057828339</v>
      </c>
      <c r="DI8" s="160">
        <f t="shared" si="17"/>
        <v>0.68467999218699138</v>
      </c>
      <c r="DJ8" s="140">
        <f t="shared" si="17"/>
        <v>0.71328155721588671</v>
      </c>
      <c r="DK8" s="160">
        <f t="shared" si="17"/>
        <v>0.68488943488943488</v>
      </c>
      <c r="DL8" s="160">
        <f t="shared" si="17"/>
        <v>0.64709014834537848</v>
      </c>
      <c r="DM8" s="160">
        <f t="shared" si="17"/>
        <v>0.66569959119082156</v>
      </c>
      <c r="DN8" s="160">
        <f t="shared" ref="DN8:FY8" si="18">IF(OR(ISBLANK(DN6),DN21&gt;0),"",DN7/DN6)</f>
        <v>0.69102720259845718</v>
      </c>
      <c r="DO8" s="160">
        <f t="shared" si="18"/>
        <v>0.70250089500332424</v>
      </c>
      <c r="DP8" s="160">
        <f t="shared" si="18"/>
        <v>0.8174256309037079</v>
      </c>
      <c r="DQ8" s="160">
        <f t="shared" si="18"/>
        <v>0.64597464885234668</v>
      </c>
      <c r="DR8" s="160">
        <f t="shared" si="18"/>
        <v>0.66466982446363887</v>
      </c>
      <c r="DS8" s="160">
        <f t="shared" si="18"/>
        <v>0.58905228758169936</v>
      </c>
      <c r="DT8" s="160">
        <f t="shared" si="18"/>
        <v>0.67220933230213975</v>
      </c>
      <c r="DU8" s="160">
        <f t="shared" si="18"/>
        <v>0.72924290942360481</v>
      </c>
      <c r="DV8" s="140">
        <f t="shared" si="18"/>
        <v>0.71144217098349505</v>
      </c>
      <c r="DW8" s="160">
        <f t="shared" si="18"/>
        <v>0.66587641480575099</v>
      </c>
      <c r="DX8" s="160">
        <f t="shared" si="18"/>
        <v>0.60707447344553056</v>
      </c>
      <c r="DY8" s="160">
        <f t="shared" si="18"/>
        <v>0.59530318091451295</v>
      </c>
      <c r="DZ8" s="160">
        <f t="shared" si="18"/>
        <v>0.63179916317991636</v>
      </c>
      <c r="EA8" s="160">
        <f t="shared" si="18"/>
        <v>0.58642884839084919</v>
      </c>
      <c r="EB8" s="160">
        <f t="shared" si="18"/>
        <v>0.77393919144670897</v>
      </c>
      <c r="EC8" s="160">
        <f t="shared" si="18"/>
        <v>0.67823450134770891</v>
      </c>
      <c r="ED8" s="160">
        <f t="shared" si="18"/>
        <v>0.66139522146915863</v>
      </c>
      <c r="EE8" s="160">
        <f t="shared" si="18"/>
        <v>0.6452090879157063</v>
      </c>
      <c r="EF8" s="160">
        <f t="shared" si="18"/>
        <v>0.61963921034717495</v>
      </c>
      <c r="EG8" s="160">
        <f t="shared" si="18"/>
        <v>0.63962558502340094</v>
      </c>
      <c r="EH8" s="140">
        <f t="shared" si="18"/>
        <v>0.6498277841561424</v>
      </c>
      <c r="EI8" s="160">
        <f t="shared" si="18"/>
        <v>0.56244658771822731</v>
      </c>
      <c r="EJ8" s="160">
        <f t="shared" si="18"/>
        <v>0.68875045804323931</v>
      </c>
      <c r="EK8" s="160">
        <f t="shared" si="18"/>
        <v>0.63856968215158927</v>
      </c>
      <c r="EL8" s="160">
        <f t="shared" si="18"/>
        <v>0.65536175710594313</v>
      </c>
      <c r="EM8" s="160">
        <f t="shared" si="18"/>
        <v>0.70112669303607811</v>
      </c>
      <c r="EN8" s="160">
        <f t="shared" si="18"/>
        <v>0.7888656378062604</v>
      </c>
      <c r="EO8" s="160">
        <f t="shared" si="18"/>
        <v>0.6707466340269278</v>
      </c>
      <c r="EP8" s="160">
        <f t="shared" si="18"/>
        <v>0.59735086146798133</v>
      </c>
      <c r="EQ8" s="160">
        <f t="shared" si="18"/>
        <v>0.53076329992289895</v>
      </c>
      <c r="ER8" s="160">
        <f t="shared" si="18"/>
        <v>0.6062248067138043</v>
      </c>
      <c r="ES8" s="160">
        <f t="shared" si="18"/>
        <v>0.52199175731369507</v>
      </c>
      <c r="ET8" s="140">
        <f t="shared" si="18"/>
        <v>0.55062639956424375</v>
      </c>
      <c r="EU8" s="160">
        <f t="shared" si="18"/>
        <v>0.55971990663554516</v>
      </c>
      <c r="EV8" s="160">
        <f t="shared" si="18"/>
        <v>0.56112422462534994</v>
      </c>
      <c r="EW8" s="160">
        <f t="shared" si="18"/>
        <v>0.61816549698057777</v>
      </c>
      <c r="EX8" s="160">
        <f t="shared" si="18"/>
        <v>0.67823741007194249</v>
      </c>
      <c r="EY8" s="160">
        <f t="shared" si="18"/>
        <v>0.69690245311122589</v>
      </c>
      <c r="EZ8" s="160">
        <f t="shared" si="18"/>
        <v>0.69010172970688566</v>
      </c>
      <c r="FA8" s="160">
        <f t="shared" si="18"/>
        <v>0.67334704262660761</v>
      </c>
      <c r="FB8" s="160">
        <f t="shared" si="18"/>
        <v>0.58115018840839761</v>
      </c>
      <c r="FC8" s="160">
        <f t="shared" si="18"/>
        <v>0.64404589780662624</v>
      </c>
      <c r="FD8" s="160">
        <f t="shared" si="18"/>
        <v>0.66613123200484925</v>
      </c>
      <c r="FE8" s="160">
        <f t="shared" si="18"/>
        <v>0.6101495726495727</v>
      </c>
      <c r="FF8" s="140">
        <f t="shared" si="18"/>
        <v>0.6034172991603417</v>
      </c>
      <c r="FG8" s="160">
        <f t="shared" si="18"/>
        <v>0.58668029794070398</v>
      </c>
      <c r="FH8" s="160">
        <f t="shared" si="18"/>
        <v>0.58476142473118276</v>
      </c>
      <c r="FI8" s="160">
        <f t="shared" si="18"/>
        <v>0.50978248988960539</v>
      </c>
      <c r="FJ8" s="160">
        <f t="shared" si="18"/>
        <v>0.51957627118644067</v>
      </c>
      <c r="FK8" s="160">
        <f t="shared" si="18"/>
        <v>0.61165356327669285</v>
      </c>
      <c r="FL8" s="160">
        <f t="shared" si="18"/>
        <v>0.58758124294999192</v>
      </c>
      <c r="FM8" s="160">
        <f t="shared" si="18"/>
        <v>0.59472876151484133</v>
      </c>
      <c r="FN8" s="160">
        <f t="shared" si="18"/>
        <v>0.56779661016949157</v>
      </c>
      <c r="FO8" s="160">
        <f t="shared" si="18"/>
        <v>0.57739192062367117</v>
      </c>
      <c r="FP8" s="160">
        <f t="shared" si="18"/>
        <v>0.62071992976294998</v>
      </c>
      <c r="FQ8" s="160">
        <f t="shared" si="18"/>
        <v>0.6461016359206404</v>
      </c>
      <c r="FR8" s="140">
        <f t="shared" si="18"/>
        <v>0.60745060492645142</v>
      </c>
      <c r="FS8" s="160">
        <f t="shared" si="18"/>
        <v>0.62750147145379631</v>
      </c>
      <c r="FT8" s="160">
        <f t="shared" si="18"/>
        <v>0.60786842953885845</v>
      </c>
      <c r="FU8" s="160">
        <f t="shared" si="18"/>
        <v>0.64985759758753558</v>
      </c>
      <c r="FV8" s="160">
        <f t="shared" si="18"/>
        <v>0.61764482575354951</v>
      </c>
      <c r="FW8" s="160">
        <f t="shared" si="18"/>
        <v>0.63082574424121829</v>
      </c>
      <c r="FX8" s="160">
        <f t="shared" si="18"/>
        <v>0.66519953051643188</v>
      </c>
      <c r="FY8" s="160">
        <f t="shared" si="18"/>
        <v>0.68564394522234184</v>
      </c>
      <c r="FZ8" s="160">
        <f t="shared" ref="FZ8:IM8" si="19">IF(OR(ISBLANK(FZ6),FZ21&gt;0),"",FZ7/FZ6)</f>
        <v>0.62081501521812643</v>
      </c>
      <c r="GA8" s="160">
        <f t="shared" si="19"/>
        <v>0.64848695048989857</v>
      </c>
      <c r="GB8" s="160">
        <f t="shared" si="19"/>
        <v>0.67840628365110534</v>
      </c>
      <c r="GC8" s="160">
        <f t="shared" si="19"/>
        <v>0.65254610380081202</v>
      </c>
      <c r="GD8" s="140">
        <f t="shared" si="19"/>
        <v>0.67023912106850492</v>
      </c>
      <c r="GE8" s="160">
        <f t="shared" si="19"/>
        <v>0.76048600105652409</v>
      </c>
      <c r="GF8" s="160">
        <f t="shared" si="19"/>
        <v>0.71864028747263642</v>
      </c>
      <c r="GG8" s="160">
        <f t="shared" si="19"/>
        <v>0.69288557213930346</v>
      </c>
      <c r="GH8" s="160">
        <f t="shared" si="19"/>
        <v>0.67138730360036636</v>
      </c>
      <c r="GI8" s="160">
        <f t="shared" si="19"/>
        <v>0.69576883384932919</v>
      </c>
      <c r="GJ8" s="160">
        <f t="shared" si="19"/>
        <v>0.69942800910265079</v>
      </c>
      <c r="GK8" s="160">
        <f t="shared" si="19"/>
        <v>0.67235824742268047</v>
      </c>
      <c r="GL8" s="160">
        <f t="shared" si="19"/>
        <v>0.69952625743372643</v>
      </c>
      <c r="GM8" s="160">
        <f t="shared" si="19"/>
        <v>0.72099294154968674</v>
      </c>
      <c r="GN8" s="160">
        <f t="shared" si="19"/>
        <v>0.72842335538309289</v>
      </c>
      <c r="GO8" s="160">
        <f t="shared" si="19"/>
        <v>0.73785032337542344</v>
      </c>
      <c r="GP8" s="140">
        <f t="shared" si="19"/>
        <v>0.76500164853280583</v>
      </c>
      <c r="GQ8" s="160">
        <f t="shared" si="19"/>
        <v>0.66975269499048828</v>
      </c>
      <c r="GR8" s="160">
        <f t="shared" si="19"/>
        <v>0.70932422065694956</v>
      </c>
      <c r="GS8" s="160">
        <f t="shared" si="19"/>
        <v>0.68611201386632004</v>
      </c>
      <c r="GT8" s="160">
        <f t="shared" si="19"/>
        <v>0.67960927960927964</v>
      </c>
      <c r="GU8" s="160">
        <f t="shared" si="19"/>
        <v>0.70235686553289223</v>
      </c>
      <c r="GV8" s="160">
        <f t="shared" si="19"/>
        <v>0.70635702845879023</v>
      </c>
      <c r="GW8" s="160">
        <f t="shared" si="19"/>
        <v>0.65909734012450483</v>
      </c>
      <c r="GX8" s="160">
        <f t="shared" si="19"/>
        <v>0.68447528187337381</v>
      </c>
      <c r="GY8" s="160">
        <f t="shared" si="19"/>
        <v>0.70186442877536015</v>
      </c>
      <c r="GZ8" s="160">
        <f t="shared" si="19"/>
        <v>0.66323437173322186</v>
      </c>
      <c r="HA8" s="160">
        <f t="shared" si="19"/>
        <v>0.70456108182443278</v>
      </c>
      <c r="HB8" s="140">
        <f t="shared" si="19"/>
        <v>0.66654066313856786</v>
      </c>
      <c r="HC8" s="160">
        <f t="shared" si="19"/>
        <v>0.678434054192666</v>
      </c>
      <c r="HD8" s="160">
        <f t="shared" si="19"/>
        <v>0.65336603740528232</v>
      </c>
      <c r="HE8" s="160">
        <f t="shared" si="19"/>
        <v>0.65559328255483162</v>
      </c>
      <c r="HF8" s="160">
        <f t="shared" si="19"/>
        <v>0.66699645907102689</v>
      </c>
      <c r="HG8" s="160">
        <f t="shared" si="19"/>
        <v>0.70476266011024313</v>
      </c>
      <c r="HH8" s="160">
        <f t="shared" si="19"/>
        <v>0.67578801524073429</v>
      </c>
      <c r="HI8" s="160">
        <f t="shared" si="19"/>
        <v>0.6982920878354828</v>
      </c>
      <c r="HJ8" s="160">
        <f t="shared" si="19"/>
        <v>0.66940985381700058</v>
      </c>
      <c r="HK8" s="160">
        <f t="shared" si="19"/>
        <v>0.55755658311024581</v>
      </c>
      <c r="HL8" s="160">
        <f t="shared" si="19"/>
        <v>0.54989099446587286</v>
      </c>
      <c r="HM8" s="160">
        <f t="shared" si="19"/>
        <v>0.65148640101201771</v>
      </c>
      <c r="HN8" s="140">
        <f t="shared" si="19"/>
        <v>0.65711796100642628</v>
      </c>
      <c r="HO8" s="160">
        <f t="shared" si="19"/>
        <v>0.6318303132462425</v>
      </c>
      <c r="HP8" s="160">
        <f t="shared" si="19"/>
        <v>0.60822510822510822</v>
      </c>
      <c r="HQ8" s="160">
        <f t="shared" si="19"/>
        <v>0.72695852534562211</v>
      </c>
      <c r="HR8" s="160">
        <f t="shared" si="19"/>
        <v>0.69530696157663407</v>
      </c>
      <c r="HS8" s="160">
        <f t="shared" si="19"/>
        <v>0.71261930010604457</v>
      </c>
      <c r="HT8" s="160">
        <f t="shared" si="19"/>
        <v>0.59352290679304898</v>
      </c>
      <c r="HU8" s="160">
        <f t="shared" si="19"/>
        <v>0.66088878548161933</v>
      </c>
      <c r="HV8" s="160">
        <f t="shared" si="19"/>
        <v>0.71666199420614896</v>
      </c>
      <c r="HW8" s="160">
        <f t="shared" si="19"/>
        <v>0.70192002538876552</v>
      </c>
      <c r="HX8" s="160">
        <f t="shared" si="19"/>
        <v>0.69062885326757095</v>
      </c>
      <c r="HY8" s="160">
        <f t="shared" si="19"/>
        <v>0.6446216689360047</v>
      </c>
      <c r="HZ8" s="140">
        <f t="shared" si="19"/>
        <v>0.65347018572825022</v>
      </c>
      <c r="IA8" s="160">
        <f t="shared" si="19"/>
        <v>0.68041472029167138</v>
      </c>
      <c r="IB8" s="160">
        <f t="shared" si="19"/>
        <v>0.66307206733298263</v>
      </c>
      <c r="IC8" s="160">
        <f t="shared" si="19"/>
        <v>0.71421628189550423</v>
      </c>
      <c r="ID8" s="160">
        <f t="shared" si="19"/>
        <v>0.69793362554790228</v>
      </c>
      <c r="IE8" s="160">
        <f t="shared" si="19"/>
        <v>0.6832861857614333</v>
      </c>
      <c r="IF8" s="160">
        <f t="shared" si="19"/>
        <v>0.72522432701894313</v>
      </c>
      <c r="IG8" s="160">
        <f t="shared" si="19"/>
        <v>0.69837997054491896</v>
      </c>
      <c r="IH8" s="160">
        <f t="shared" si="19"/>
        <v>0.72627619559376677</v>
      </c>
      <c r="II8" s="160">
        <f t="shared" si="19"/>
        <v>0.74817495859149741</v>
      </c>
      <c r="IJ8" s="160">
        <f t="shared" si="19"/>
        <v>0.71823918497681138</v>
      </c>
      <c r="IK8" s="160">
        <f t="shared" si="19"/>
        <v>0.70066794973395219</v>
      </c>
      <c r="IL8" s="140">
        <f t="shared" ref="IL8" si="20">IF(OR(ISBLANK(IL6),IL21&gt;0),"",IL7/IL6)</f>
        <v>0.73457039128680923</v>
      </c>
      <c r="IM8" s="160" t="str">
        <f t="shared" si="19"/>
        <v/>
      </c>
      <c r="IN8" s="160" t="str">
        <f t="shared" ref="IN8:IX8" si="21">IF(OR(ISBLANK(IN6),IN21&gt;0),"",IN7/IN6)</f>
        <v/>
      </c>
      <c r="IO8" s="160" t="str">
        <f t="shared" si="21"/>
        <v/>
      </c>
      <c r="IP8" s="160" t="str">
        <f t="shared" si="21"/>
        <v/>
      </c>
      <c r="IQ8" s="160" t="str">
        <f t="shared" si="21"/>
        <v/>
      </c>
      <c r="IR8" s="160" t="str">
        <f t="shared" si="21"/>
        <v/>
      </c>
      <c r="IS8" s="160" t="str">
        <f t="shared" si="21"/>
        <v/>
      </c>
      <c r="IT8" s="160" t="str">
        <f t="shared" si="21"/>
        <v/>
      </c>
      <c r="IU8" s="160" t="str">
        <f t="shared" si="21"/>
        <v/>
      </c>
      <c r="IV8" s="160" t="str">
        <f t="shared" si="21"/>
        <v/>
      </c>
      <c r="IW8" s="160" t="str">
        <f t="shared" si="21"/>
        <v/>
      </c>
      <c r="IX8" s="140" t="str">
        <f t="shared" si="21"/>
        <v/>
      </c>
    </row>
    <row r="9" spans="1:258" x14ac:dyDescent="0.2">
      <c r="A9" s="221" t="s">
        <v>73</v>
      </c>
      <c r="B9" s="123">
        <f>MIN(G9:XFD9)</f>
        <v>54</v>
      </c>
      <c r="C9" s="123">
        <f>MAX(G9:XFD9)</f>
        <v>1640</v>
      </c>
      <c r="D9" s="123">
        <f>SUM(G9:XFD9)</f>
        <v>81345</v>
      </c>
      <c r="E9" s="124">
        <f>AVERAGE(G9:XFD9)</f>
        <v>419.3041237113402</v>
      </c>
      <c r="F9" s="125">
        <f>MEDIAN(G9:XFD9)</f>
        <v>337.5</v>
      </c>
      <c r="G9" s="169"/>
      <c r="H9" s="170"/>
      <c r="I9" s="170"/>
      <c r="J9" s="170"/>
      <c r="K9" s="170"/>
      <c r="R9" s="66"/>
      <c r="S9" s="67"/>
      <c r="AD9" s="66"/>
      <c r="AE9" s="67"/>
      <c r="AP9" s="66"/>
      <c r="AQ9" s="67"/>
      <c r="BA9" s="53">
        <v>1203</v>
      </c>
      <c r="BB9" s="66">
        <v>1221</v>
      </c>
      <c r="BC9" s="67">
        <v>1522</v>
      </c>
      <c r="BD9" s="53">
        <v>1327</v>
      </c>
      <c r="BE9" s="53">
        <v>832</v>
      </c>
      <c r="BF9" s="53">
        <v>918</v>
      </c>
      <c r="BG9" s="53">
        <v>829</v>
      </c>
      <c r="BH9" s="53">
        <v>545</v>
      </c>
      <c r="BI9" s="53">
        <v>966</v>
      </c>
      <c r="BJ9" s="53">
        <v>713</v>
      </c>
      <c r="BK9" s="53">
        <v>524</v>
      </c>
      <c r="BL9" s="53">
        <v>440</v>
      </c>
      <c r="BM9" s="53">
        <v>546</v>
      </c>
      <c r="BN9" s="66">
        <v>395</v>
      </c>
      <c r="BO9" s="67">
        <v>328</v>
      </c>
      <c r="BP9" s="53">
        <v>207</v>
      </c>
      <c r="BQ9" s="53">
        <v>292</v>
      </c>
      <c r="BR9" s="53">
        <v>342</v>
      </c>
      <c r="BS9" s="53">
        <v>272</v>
      </c>
      <c r="BT9" s="53">
        <v>188</v>
      </c>
      <c r="BU9" s="53">
        <v>170</v>
      </c>
      <c r="BV9" s="53">
        <v>320</v>
      </c>
      <c r="BW9" s="53">
        <v>88</v>
      </c>
      <c r="BX9" s="53">
        <v>119</v>
      </c>
      <c r="BY9" s="53">
        <v>170</v>
      </c>
      <c r="BZ9" s="66">
        <v>199</v>
      </c>
      <c r="CA9" s="67">
        <v>106</v>
      </c>
      <c r="CB9" s="53">
        <v>143</v>
      </c>
      <c r="CC9" s="53">
        <v>101</v>
      </c>
      <c r="CD9" s="53">
        <v>255</v>
      </c>
      <c r="CE9" s="53">
        <v>210</v>
      </c>
      <c r="CF9" s="53">
        <v>367</v>
      </c>
      <c r="CG9" s="53">
        <v>337</v>
      </c>
      <c r="CH9" s="53">
        <v>283</v>
      </c>
      <c r="CI9" s="53">
        <v>214</v>
      </c>
      <c r="CJ9" s="53">
        <v>306</v>
      </c>
      <c r="CK9" s="53">
        <v>280</v>
      </c>
      <c r="CL9" s="66">
        <v>388</v>
      </c>
      <c r="CM9" s="67">
        <v>248</v>
      </c>
      <c r="CN9" s="53">
        <v>140</v>
      </c>
      <c r="CO9" s="53">
        <v>97</v>
      </c>
      <c r="CP9" s="53">
        <v>91</v>
      </c>
      <c r="CQ9" s="53">
        <v>112</v>
      </c>
      <c r="CR9" s="53">
        <v>114</v>
      </c>
      <c r="CS9" s="53">
        <v>342</v>
      </c>
      <c r="CT9" s="53">
        <v>285</v>
      </c>
      <c r="CU9" s="53">
        <v>479</v>
      </c>
      <c r="CV9" s="53">
        <v>397</v>
      </c>
      <c r="CW9" s="53">
        <v>441</v>
      </c>
      <c r="CX9" s="66">
        <v>319</v>
      </c>
      <c r="CY9" s="67">
        <v>54</v>
      </c>
      <c r="CZ9" s="53">
        <v>146</v>
      </c>
      <c r="DA9" s="53">
        <v>94</v>
      </c>
      <c r="DB9" s="53">
        <v>243</v>
      </c>
      <c r="DC9" s="53">
        <v>114</v>
      </c>
      <c r="DD9" s="53">
        <v>307</v>
      </c>
      <c r="DE9" s="53">
        <v>530</v>
      </c>
      <c r="DF9" s="53">
        <v>797</v>
      </c>
      <c r="DG9" s="53">
        <v>274</v>
      </c>
      <c r="DH9" s="53">
        <v>261</v>
      </c>
      <c r="DI9" s="53">
        <v>201</v>
      </c>
      <c r="DJ9" s="66">
        <v>258</v>
      </c>
      <c r="DK9" s="67">
        <v>243</v>
      </c>
      <c r="DL9" s="53">
        <v>122</v>
      </c>
      <c r="DM9" s="53">
        <v>122</v>
      </c>
      <c r="DN9" s="53">
        <v>164</v>
      </c>
      <c r="DO9" s="53">
        <v>204</v>
      </c>
      <c r="DP9" s="53">
        <v>689</v>
      </c>
      <c r="DQ9" s="53">
        <v>283</v>
      </c>
      <c r="DR9" s="53">
        <v>221</v>
      </c>
      <c r="DS9" s="53">
        <v>132</v>
      </c>
      <c r="DT9" s="53">
        <v>116</v>
      </c>
      <c r="DU9" s="53">
        <v>217</v>
      </c>
      <c r="DV9" s="66">
        <v>218</v>
      </c>
      <c r="DW9" s="67">
        <v>113</v>
      </c>
      <c r="DX9" s="53">
        <v>77</v>
      </c>
      <c r="DY9" s="53">
        <v>124</v>
      </c>
      <c r="DZ9" s="53">
        <v>149</v>
      </c>
      <c r="EA9" s="53">
        <v>95</v>
      </c>
      <c r="EB9" s="53">
        <v>183</v>
      </c>
      <c r="EC9" s="53">
        <v>178</v>
      </c>
      <c r="ED9" s="53">
        <v>141</v>
      </c>
      <c r="EE9" s="53">
        <v>139</v>
      </c>
      <c r="EF9" s="53">
        <v>99</v>
      </c>
      <c r="EG9" s="53">
        <v>161</v>
      </c>
      <c r="EH9" s="66">
        <v>147</v>
      </c>
      <c r="EI9" s="67">
        <v>81</v>
      </c>
      <c r="EJ9" s="54">
        <v>203</v>
      </c>
      <c r="EK9" s="54">
        <v>234</v>
      </c>
      <c r="EL9" s="54">
        <v>204</v>
      </c>
      <c r="EM9" s="54">
        <v>185</v>
      </c>
      <c r="EN9" s="54">
        <v>404</v>
      </c>
      <c r="EO9" s="54">
        <v>242</v>
      </c>
      <c r="EP9" s="54">
        <v>106</v>
      </c>
      <c r="EQ9" s="54">
        <v>85</v>
      </c>
      <c r="ER9" s="54">
        <v>294</v>
      </c>
      <c r="ES9" s="54">
        <v>199</v>
      </c>
      <c r="ET9" s="55">
        <v>243</v>
      </c>
      <c r="EU9" s="67">
        <v>205</v>
      </c>
      <c r="EV9" s="54">
        <v>299</v>
      </c>
      <c r="EW9" s="54">
        <v>478</v>
      </c>
      <c r="EX9" s="54">
        <v>746</v>
      </c>
      <c r="EY9" s="54">
        <v>797</v>
      </c>
      <c r="EZ9" s="68">
        <v>1044</v>
      </c>
      <c r="FA9" s="54">
        <v>662</v>
      </c>
      <c r="FB9" s="54">
        <v>428</v>
      </c>
      <c r="FC9" s="54">
        <v>1086</v>
      </c>
      <c r="FD9" s="54">
        <v>1014</v>
      </c>
      <c r="FE9" s="54">
        <v>795</v>
      </c>
      <c r="FF9" s="55">
        <v>728</v>
      </c>
      <c r="FG9" s="56">
        <v>584</v>
      </c>
      <c r="FH9" s="54">
        <v>318</v>
      </c>
      <c r="FI9" s="54">
        <v>289</v>
      </c>
      <c r="FJ9" s="68">
        <v>392</v>
      </c>
      <c r="FK9" s="54">
        <v>439</v>
      </c>
      <c r="FL9" s="68">
        <v>630</v>
      </c>
      <c r="FM9" s="54">
        <v>559</v>
      </c>
      <c r="FN9" s="54">
        <v>449</v>
      </c>
      <c r="FO9" s="54">
        <v>372</v>
      </c>
      <c r="FP9" s="54">
        <v>373</v>
      </c>
      <c r="FQ9" s="54">
        <v>304</v>
      </c>
      <c r="FR9" s="55">
        <v>386</v>
      </c>
      <c r="FS9" s="53">
        <v>358</v>
      </c>
      <c r="FT9" s="53">
        <v>236</v>
      </c>
      <c r="FU9" s="53">
        <v>360</v>
      </c>
      <c r="FV9" s="68">
        <v>415</v>
      </c>
      <c r="FW9" s="54">
        <v>371</v>
      </c>
      <c r="FX9" s="68">
        <v>289</v>
      </c>
      <c r="FY9" s="54">
        <v>447</v>
      </c>
      <c r="FZ9" s="54">
        <v>367</v>
      </c>
      <c r="GA9" s="54">
        <v>382</v>
      </c>
      <c r="GB9" s="54">
        <v>750</v>
      </c>
      <c r="GC9" s="53">
        <v>970</v>
      </c>
      <c r="GD9" s="55">
        <v>884</v>
      </c>
      <c r="GE9" s="53">
        <v>1161</v>
      </c>
      <c r="GF9" s="53">
        <v>1038</v>
      </c>
      <c r="GG9" s="53">
        <v>899</v>
      </c>
      <c r="GH9" s="68">
        <v>582</v>
      </c>
      <c r="GI9" s="54">
        <v>810</v>
      </c>
      <c r="GJ9" s="68">
        <v>638</v>
      </c>
      <c r="GK9" s="54">
        <v>358</v>
      </c>
      <c r="GL9" s="54">
        <v>358</v>
      </c>
      <c r="GM9" s="54">
        <v>446</v>
      </c>
      <c r="GN9" s="54">
        <v>830</v>
      </c>
      <c r="GO9" s="53">
        <v>733</v>
      </c>
      <c r="GP9" s="55">
        <v>1640</v>
      </c>
      <c r="GQ9" s="53">
        <v>934</v>
      </c>
      <c r="GR9" s="53">
        <v>473</v>
      </c>
      <c r="GS9" s="53">
        <v>613</v>
      </c>
      <c r="GT9" s="68">
        <v>554</v>
      </c>
      <c r="GU9" s="54">
        <v>642</v>
      </c>
      <c r="GV9" s="68">
        <v>557</v>
      </c>
      <c r="GW9" s="54">
        <v>538</v>
      </c>
      <c r="GX9" s="54">
        <v>684</v>
      </c>
      <c r="GY9" s="54">
        <v>1010</v>
      </c>
      <c r="GZ9" s="68">
        <v>677</v>
      </c>
      <c r="HA9" s="53">
        <v>617</v>
      </c>
      <c r="HB9" s="55">
        <v>535</v>
      </c>
      <c r="HC9" s="53">
        <v>709</v>
      </c>
      <c r="HD9" s="53">
        <v>593</v>
      </c>
      <c r="HE9" s="53">
        <v>560</v>
      </c>
      <c r="HF9" s="68">
        <v>531</v>
      </c>
      <c r="HG9" s="54">
        <v>723</v>
      </c>
      <c r="HH9" s="68">
        <v>596</v>
      </c>
      <c r="HI9" s="54">
        <v>501</v>
      </c>
      <c r="HJ9" s="54">
        <v>274</v>
      </c>
      <c r="HK9" s="54">
        <v>102</v>
      </c>
      <c r="HL9" s="68">
        <v>170</v>
      </c>
      <c r="HM9" s="53">
        <v>407</v>
      </c>
      <c r="HN9" s="55">
        <v>325</v>
      </c>
      <c r="HO9" s="53">
        <v>248</v>
      </c>
      <c r="HP9" s="53">
        <v>224</v>
      </c>
      <c r="HQ9" s="53">
        <v>435</v>
      </c>
      <c r="HR9" s="68">
        <v>278</v>
      </c>
      <c r="HS9" s="54">
        <v>269</v>
      </c>
      <c r="HT9" s="68">
        <v>231</v>
      </c>
      <c r="HU9" s="54">
        <v>290</v>
      </c>
      <c r="HV9" s="54">
        <v>398</v>
      </c>
      <c r="HW9" s="54">
        <v>484</v>
      </c>
      <c r="HX9" s="68">
        <v>358</v>
      </c>
      <c r="HY9" s="53">
        <v>193</v>
      </c>
      <c r="HZ9" s="55">
        <v>193</v>
      </c>
      <c r="IA9" s="53">
        <v>322</v>
      </c>
      <c r="IB9" s="53">
        <v>210</v>
      </c>
      <c r="IC9" s="53">
        <v>338</v>
      </c>
      <c r="ID9" s="68">
        <v>299</v>
      </c>
      <c r="IE9" s="54">
        <v>302</v>
      </c>
      <c r="IF9" s="68">
        <v>457</v>
      </c>
      <c r="IG9" s="54">
        <v>270</v>
      </c>
      <c r="IH9" s="54">
        <v>437</v>
      </c>
      <c r="II9" s="54">
        <v>845</v>
      </c>
      <c r="IJ9" s="68">
        <v>563</v>
      </c>
      <c r="IK9" s="53">
        <v>355</v>
      </c>
      <c r="IL9" s="55">
        <v>495</v>
      </c>
      <c r="IP9" s="68"/>
      <c r="IQ9" s="54"/>
      <c r="IR9" s="68"/>
      <c r="IS9" s="54"/>
      <c r="IT9" s="54"/>
      <c r="IU9" s="54"/>
      <c r="IV9" s="68"/>
      <c r="IX9" s="55"/>
    </row>
    <row r="10" spans="1:258" x14ac:dyDescent="0.2">
      <c r="A10" s="221" t="s">
        <v>300</v>
      </c>
      <c r="B10" s="126">
        <f>MIN(G10:XFD10)</f>
        <v>7.367196587824738E-3</v>
      </c>
      <c r="C10" s="126">
        <f>MAX(G10:XFD10)</f>
        <v>5.1837310594442056E-2</v>
      </c>
      <c r="D10" s="182"/>
      <c r="E10" s="127">
        <f>AVERAGE(G10:XFD10)</f>
        <v>2.4815020674419791E-2</v>
      </c>
      <c r="F10" s="186"/>
      <c r="G10" s="196" t="str">
        <f t="shared" ref="G10:AZ10" si="22">IF(OR(ISBLANK(G6),G21&gt;0),"",G9/G6)</f>
        <v/>
      </c>
      <c r="H10" s="196" t="str">
        <f t="shared" si="22"/>
        <v/>
      </c>
      <c r="I10" s="196" t="str">
        <f t="shared" si="22"/>
        <v/>
      </c>
      <c r="J10" s="196" t="str">
        <f t="shared" si="22"/>
        <v/>
      </c>
      <c r="K10" s="196" t="str">
        <f t="shared" si="22"/>
        <v/>
      </c>
      <c r="L10" s="160" t="str">
        <f t="shared" si="22"/>
        <v/>
      </c>
      <c r="M10" s="160" t="str">
        <f t="shared" si="22"/>
        <v/>
      </c>
      <c r="N10" s="160" t="str">
        <f t="shared" si="22"/>
        <v/>
      </c>
      <c r="O10" s="160" t="str">
        <f t="shared" si="22"/>
        <v/>
      </c>
      <c r="P10" s="160" t="str">
        <f t="shared" si="22"/>
        <v/>
      </c>
      <c r="Q10" s="160" t="str">
        <f t="shared" si="22"/>
        <v/>
      </c>
      <c r="R10" s="140" t="str">
        <f t="shared" si="22"/>
        <v/>
      </c>
      <c r="S10" s="160" t="str">
        <f t="shared" si="22"/>
        <v/>
      </c>
      <c r="T10" s="160" t="str">
        <f t="shared" si="22"/>
        <v/>
      </c>
      <c r="U10" s="160" t="str">
        <f t="shared" si="22"/>
        <v/>
      </c>
      <c r="V10" s="160" t="str">
        <f t="shared" si="22"/>
        <v/>
      </c>
      <c r="W10" s="160" t="str">
        <f t="shared" si="22"/>
        <v/>
      </c>
      <c r="X10" s="160" t="str">
        <f t="shared" si="22"/>
        <v/>
      </c>
      <c r="Y10" s="160" t="str">
        <f t="shared" si="22"/>
        <v/>
      </c>
      <c r="Z10" s="160" t="str">
        <f t="shared" si="22"/>
        <v/>
      </c>
      <c r="AA10" s="160" t="str">
        <f t="shared" si="22"/>
        <v/>
      </c>
      <c r="AB10" s="160" t="str">
        <f t="shared" si="22"/>
        <v/>
      </c>
      <c r="AC10" s="160" t="str">
        <f t="shared" si="22"/>
        <v/>
      </c>
      <c r="AD10" s="140" t="str">
        <f t="shared" si="22"/>
        <v/>
      </c>
      <c r="AE10" s="160" t="str">
        <f t="shared" si="22"/>
        <v/>
      </c>
      <c r="AF10" s="160" t="str">
        <f t="shared" si="22"/>
        <v/>
      </c>
      <c r="AG10" s="160" t="str">
        <f t="shared" si="22"/>
        <v/>
      </c>
      <c r="AH10" s="160" t="str">
        <f t="shared" si="22"/>
        <v/>
      </c>
      <c r="AI10" s="160" t="str">
        <f t="shared" si="22"/>
        <v/>
      </c>
      <c r="AJ10" s="160" t="str">
        <f t="shared" si="22"/>
        <v/>
      </c>
      <c r="AK10" s="160" t="str">
        <f t="shared" si="22"/>
        <v/>
      </c>
      <c r="AL10" s="160" t="str">
        <f t="shared" si="22"/>
        <v/>
      </c>
      <c r="AM10" s="160" t="str">
        <f t="shared" si="22"/>
        <v/>
      </c>
      <c r="AN10" s="160" t="str">
        <f t="shared" si="22"/>
        <v/>
      </c>
      <c r="AO10" s="160" t="str">
        <f t="shared" si="22"/>
        <v/>
      </c>
      <c r="AP10" s="140" t="str">
        <f t="shared" si="22"/>
        <v/>
      </c>
      <c r="AQ10" s="160" t="str">
        <f t="shared" si="22"/>
        <v/>
      </c>
      <c r="AR10" s="160" t="str">
        <f t="shared" si="22"/>
        <v/>
      </c>
      <c r="AS10" s="160" t="str">
        <f t="shared" si="22"/>
        <v/>
      </c>
      <c r="AT10" s="160" t="str">
        <f t="shared" si="22"/>
        <v/>
      </c>
      <c r="AU10" s="160" t="str">
        <f t="shared" si="22"/>
        <v/>
      </c>
      <c r="AV10" s="160" t="str">
        <f t="shared" si="22"/>
        <v/>
      </c>
      <c r="AW10" s="160" t="str">
        <f t="shared" si="22"/>
        <v/>
      </c>
      <c r="AX10" s="160" t="str">
        <f t="shared" si="22"/>
        <v/>
      </c>
      <c r="AY10" s="160" t="str">
        <f t="shared" si="22"/>
        <v/>
      </c>
      <c r="AZ10" s="160" t="str">
        <f t="shared" si="22"/>
        <v/>
      </c>
      <c r="BA10" s="160" t="str">
        <f>IF(OR(ISBLANK(BA6),BA21&gt;0),"",BA9/BA6)</f>
        <v/>
      </c>
      <c r="BB10" s="140" t="str">
        <f t="shared" ref="BB10:DM10" si="23">IF(OR(ISBLANK(BB6),BB21&gt;0),"",BB9/BB6)</f>
        <v/>
      </c>
      <c r="BC10" s="160" t="str">
        <f t="shared" si="23"/>
        <v/>
      </c>
      <c r="BD10" s="160" t="str">
        <f t="shared" si="23"/>
        <v/>
      </c>
      <c r="BE10" s="160" t="str">
        <f t="shared" si="23"/>
        <v/>
      </c>
      <c r="BF10" s="160" t="str">
        <f t="shared" si="23"/>
        <v/>
      </c>
      <c r="BG10" s="160">
        <f t="shared" si="23"/>
        <v>2.521519603370137E-2</v>
      </c>
      <c r="BH10" s="160">
        <f t="shared" si="23"/>
        <v>2.2725377366358102E-2</v>
      </c>
      <c r="BI10" s="160">
        <f t="shared" si="23"/>
        <v>2.7543339416058393E-2</v>
      </c>
      <c r="BJ10" s="160">
        <f t="shared" si="23"/>
        <v>2.067026149475271E-2</v>
      </c>
      <c r="BK10" s="160">
        <f t="shared" si="23"/>
        <v>1.8743740163113465E-2</v>
      </c>
      <c r="BL10" s="160">
        <f t="shared" si="23"/>
        <v>1.7907289080623501E-2</v>
      </c>
      <c r="BM10" s="160">
        <f t="shared" si="23"/>
        <v>1.7493832302713785E-2</v>
      </c>
      <c r="BN10" s="140">
        <f t="shared" si="23"/>
        <v>1.7239121895866974E-2</v>
      </c>
      <c r="BO10" s="160">
        <f t="shared" si="23"/>
        <v>1.5879932219801499E-2</v>
      </c>
      <c r="BP10" s="160">
        <f t="shared" si="23"/>
        <v>1.2251420454545454E-2</v>
      </c>
      <c r="BQ10" s="160">
        <f t="shared" si="23"/>
        <v>1.4581772784019975E-2</v>
      </c>
      <c r="BR10" s="160">
        <f t="shared" si="23"/>
        <v>1.5933656354826686E-2</v>
      </c>
      <c r="BS10" s="160">
        <f t="shared" si="23"/>
        <v>1.6655440573143103E-2</v>
      </c>
      <c r="BT10" s="160">
        <f t="shared" si="23"/>
        <v>1.413108839446783E-2</v>
      </c>
      <c r="BU10" s="160">
        <f t="shared" si="23"/>
        <v>1.3921873720416018E-2</v>
      </c>
      <c r="BV10" s="160">
        <f t="shared" si="23"/>
        <v>1.7576623091288587E-2</v>
      </c>
      <c r="BW10" s="160">
        <f t="shared" si="23"/>
        <v>1.4457039592574338E-2</v>
      </c>
      <c r="BX10" s="160">
        <f t="shared" si="23"/>
        <v>1.6459197786998617E-2</v>
      </c>
      <c r="BY10" s="160">
        <f t="shared" si="23"/>
        <v>1.4176117411607738E-2</v>
      </c>
      <c r="BZ10" s="140">
        <f t="shared" si="23"/>
        <v>1.4888523118360019E-2</v>
      </c>
      <c r="CA10" s="160">
        <f t="shared" si="23"/>
        <v>1.171011931064958E-2</v>
      </c>
      <c r="CB10" s="160">
        <f t="shared" si="23"/>
        <v>1.4950339780449556E-2</v>
      </c>
      <c r="CC10" s="160">
        <f t="shared" si="23"/>
        <v>1.3954130975407571E-2</v>
      </c>
      <c r="CD10" s="160">
        <f t="shared" si="23"/>
        <v>1.3957307060755337E-2</v>
      </c>
      <c r="CE10" s="160">
        <f t="shared" si="23"/>
        <v>1.8133149123564458E-2</v>
      </c>
      <c r="CF10" s="160">
        <f t="shared" si="23"/>
        <v>2.6214285714285714E-2</v>
      </c>
      <c r="CG10" s="160">
        <f t="shared" si="23"/>
        <v>1.9638694638694637E-2</v>
      </c>
      <c r="CH10" s="160">
        <f t="shared" si="23"/>
        <v>2.0584812336339832E-2</v>
      </c>
      <c r="CI10" s="160">
        <f t="shared" si="23"/>
        <v>1.9502415018682221E-2</v>
      </c>
      <c r="CJ10" s="160">
        <f t="shared" si="23"/>
        <v>1.9849507005708356E-2</v>
      </c>
      <c r="CK10" s="160">
        <f t="shared" si="23"/>
        <v>1.7030594246092087E-2</v>
      </c>
      <c r="CL10" s="140">
        <f t="shared" si="23"/>
        <v>1.416161763632382E-2</v>
      </c>
      <c r="CM10" s="160">
        <f t="shared" si="23"/>
        <v>1.9723238428503261E-2</v>
      </c>
      <c r="CN10" s="160">
        <f t="shared" si="23"/>
        <v>1.1413663786075331E-2</v>
      </c>
      <c r="CO10" s="160">
        <f t="shared" si="23"/>
        <v>1.1307997202145021E-2</v>
      </c>
      <c r="CP10" s="160">
        <f t="shared" si="23"/>
        <v>1.2387693983120064E-2</v>
      </c>
      <c r="CQ10" s="160">
        <f t="shared" si="23"/>
        <v>1.4141414141414142E-2</v>
      </c>
      <c r="CR10" s="160">
        <f t="shared" si="23"/>
        <v>1.1957205789804909E-2</v>
      </c>
      <c r="CS10" s="160">
        <f t="shared" si="23"/>
        <v>1.9163958309985431E-2</v>
      </c>
      <c r="CT10" s="160">
        <f t="shared" si="23"/>
        <v>1.6198704103671708E-2</v>
      </c>
      <c r="CU10" s="160">
        <f t="shared" si="23"/>
        <v>2.2629564888741911E-2</v>
      </c>
      <c r="CV10" s="160">
        <f t="shared" si="23"/>
        <v>1.7968679279442384E-2</v>
      </c>
      <c r="CW10" s="160">
        <f t="shared" si="23"/>
        <v>2.0715896279594137E-2</v>
      </c>
      <c r="CX10" s="140">
        <f t="shared" si="23"/>
        <v>1.8112650465591643E-2</v>
      </c>
      <c r="CY10" s="160">
        <f t="shared" si="23"/>
        <v>1.0031580902842282E-2</v>
      </c>
      <c r="CZ10" s="160">
        <f t="shared" si="23"/>
        <v>1.5271966527196652E-2</v>
      </c>
      <c r="DA10" s="160">
        <f t="shared" si="23"/>
        <v>1.0136956756173838E-2</v>
      </c>
      <c r="DB10" s="160">
        <f t="shared" si="23"/>
        <v>1.7348468622831442E-2</v>
      </c>
      <c r="DC10" s="160">
        <f t="shared" si="23"/>
        <v>1.0487580496780129E-2</v>
      </c>
      <c r="DD10" s="160">
        <f t="shared" si="23"/>
        <v>2.2298082510168505E-2</v>
      </c>
      <c r="DE10" s="160">
        <f t="shared" si="23"/>
        <v>2.6529182100310342E-2</v>
      </c>
      <c r="DF10" s="160">
        <f t="shared" si="23"/>
        <v>2.7336648945292401E-2</v>
      </c>
      <c r="DG10" s="160">
        <f t="shared" si="23"/>
        <v>1.6665652940818686E-2</v>
      </c>
      <c r="DH10" s="160">
        <f t="shared" si="23"/>
        <v>1.903303434697003E-2</v>
      </c>
      <c r="DI10" s="160">
        <f t="shared" si="23"/>
        <v>1.3086789504525034E-2</v>
      </c>
      <c r="DJ10" s="140">
        <f t="shared" si="23"/>
        <v>1.2681871804954777E-2</v>
      </c>
      <c r="DK10" s="160">
        <f t="shared" si="23"/>
        <v>1.2438574938574939E-2</v>
      </c>
      <c r="DL10" s="160">
        <f t="shared" si="23"/>
        <v>9.2810954735640921E-3</v>
      </c>
      <c r="DM10" s="160">
        <f t="shared" si="23"/>
        <v>8.0443096399841745E-3</v>
      </c>
      <c r="DN10" s="160">
        <f t="shared" ref="DN10:FY10" si="24">IF(OR(ISBLANK(DN6),DN21&gt;0),"",DN9/DN6)</f>
        <v>8.32318311002842E-3</v>
      </c>
      <c r="DO10" s="160">
        <f t="shared" si="24"/>
        <v>1.0433181608960262E-2</v>
      </c>
      <c r="DP10" s="160">
        <f t="shared" si="24"/>
        <v>1.9427604680671083E-2</v>
      </c>
      <c r="DQ10" s="160">
        <f t="shared" si="24"/>
        <v>1.9390202124015075E-2</v>
      </c>
      <c r="DR10" s="160">
        <f t="shared" si="24"/>
        <v>1.5394260239621064E-2</v>
      </c>
      <c r="DS10" s="160">
        <f t="shared" si="24"/>
        <v>1.0784313725490196E-2</v>
      </c>
      <c r="DT10" s="160">
        <f t="shared" si="24"/>
        <v>1.4952307295694767E-2</v>
      </c>
      <c r="DU10" s="160">
        <f t="shared" si="24"/>
        <v>1.2408508691674291E-2</v>
      </c>
      <c r="DV10" s="140">
        <f t="shared" si="24"/>
        <v>1.3475922606169253E-2</v>
      </c>
      <c r="DW10" s="160">
        <f t="shared" si="24"/>
        <v>8.6417864790455795E-3</v>
      </c>
      <c r="DX10" s="160">
        <f t="shared" si="24"/>
        <v>7.7597500755819809E-3</v>
      </c>
      <c r="DY10" s="160">
        <f t="shared" si="24"/>
        <v>7.7037773359840958E-3</v>
      </c>
      <c r="DZ10" s="160">
        <f t="shared" si="24"/>
        <v>8.5401501690835109E-3</v>
      </c>
      <c r="EA10" s="160">
        <f t="shared" si="24"/>
        <v>7.367196587824738E-3</v>
      </c>
      <c r="EB10" s="160">
        <f t="shared" si="24"/>
        <v>1.2228533244236553E-2</v>
      </c>
      <c r="EC10" s="160">
        <f t="shared" si="24"/>
        <v>9.9955076370170717E-3</v>
      </c>
      <c r="ED10" s="160">
        <f t="shared" si="24"/>
        <v>9.6529061408913534E-3</v>
      </c>
      <c r="EE10" s="160">
        <f t="shared" si="24"/>
        <v>1.1442212709911097E-2</v>
      </c>
      <c r="EF10" s="160">
        <f t="shared" si="24"/>
        <v>8.4240980258679377E-3</v>
      </c>
      <c r="EG10" s="160">
        <f t="shared" si="24"/>
        <v>1.3219476147466951E-2</v>
      </c>
      <c r="EH10" s="140">
        <f t="shared" si="24"/>
        <v>9.927736881204836E-3</v>
      </c>
      <c r="EI10" s="160">
        <f t="shared" si="24"/>
        <v>9.8889024539128307E-3</v>
      </c>
      <c r="EJ10" s="160">
        <f t="shared" si="24"/>
        <v>1.487724441187248E-2</v>
      </c>
      <c r="EK10" s="160">
        <f t="shared" si="24"/>
        <v>1.430317848410758E-2</v>
      </c>
      <c r="EL10" s="160">
        <f t="shared" si="24"/>
        <v>1.3178294573643411E-2</v>
      </c>
      <c r="EM10" s="160">
        <f t="shared" si="24"/>
        <v>1.108713891885413E-2</v>
      </c>
      <c r="EN10" s="160">
        <f t="shared" si="24"/>
        <v>1.7612695091115179E-2</v>
      </c>
      <c r="EO10" s="160">
        <f t="shared" si="24"/>
        <v>1.4810281517747858E-2</v>
      </c>
      <c r="EP10" s="160">
        <f t="shared" si="24"/>
        <v>1.0556717458420475E-2</v>
      </c>
      <c r="EQ10" s="160">
        <f t="shared" si="24"/>
        <v>1.3107170393215111E-2</v>
      </c>
      <c r="ER10" s="160">
        <f t="shared" si="24"/>
        <v>1.9427740699134343E-2</v>
      </c>
      <c r="ES10" s="160">
        <f t="shared" si="24"/>
        <v>1.3445037497466387E-2</v>
      </c>
      <c r="ET10" s="140">
        <f t="shared" si="24"/>
        <v>1.4706772377897477E-2</v>
      </c>
      <c r="EU10" s="160">
        <f t="shared" si="24"/>
        <v>1.3671223741247083E-2</v>
      </c>
      <c r="EV10" s="160">
        <f t="shared" si="24"/>
        <v>1.6413240379864961E-2</v>
      </c>
      <c r="EW10" s="160">
        <f t="shared" si="24"/>
        <v>1.9503835482291496E-2</v>
      </c>
      <c r="EX10" s="160">
        <f t="shared" si="24"/>
        <v>2.683453237410072E-2</v>
      </c>
      <c r="EY10" s="160">
        <f t="shared" si="24"/>
        <v>2.4227133173237683E-2</v>
      </c>
      <c r="EZ10" s="160">
        <f t="shared" si="24"/>
        <v>3.151507833489299E-2</v>
      </c>
      <c r="FA10" s="160">
        <f t="shared" si="24"/>
        <v>2.307343766337876E-2</v>
      </c>
      <c r="FB10" s="160">
        <f t="shared" si="24"/>
        <v>1.9199712901489325E-2</v>
      </c>
      <c r="FC10" s="160">
        <f t="shared" si="24"/>
        <v>3.3408189005444983E-2</v>
      </c>
      <c r="FD10" s="160">
        <f t="shared" si="24"/>
        <v>3.0731929080163662E-2</v>
      </c>
      <c r="FE10" s="160">
        <f t="shared" si="24"/>
        <v>2.8311965811965812E-2</v>
      </c>
      <c r="FF10" s="140">
        <f t="shared" si="24"/>
        <v>2.6693066402669306E-2</v>
      </c>
      <c r="FG10" s="160">
        <f t="shared" si="24"/>
        <v>2.843094299206465E-2</v>
      </c>
      <c r="FH10" s="160">
        <f t="shared" si="24"/>
        <v>2.6713709677419355E-2</v>
      </c>
      <c r="FI10" s="160">
        <f t="shared" si="24"/>
        <v>3.1588151710569459E-2</v>
      </c>
      <c r="FJ10" s="160">
        <f t="shared" si="24"/>
        <v>3.3220338983050844E-2</v>
      </c>
      <c r="FK10" s="160">
        <f t="shared" si="24"/>
        <v>2.7834136444331727E-2</v>
      </c>
      <c r="FL10" s="160">
        <f t="shared" si="24"/>
        <v>3.3840038674329914E-2</v>
      </c>
      <c r="FM10" s="160">
        <f t="shared" si="24"/>
        <v>2.8607983623336747E-2</v>
      </c>
      <c r="FN10" s="160">
        <f t="shared" si="24"/>
        <v>2.7774341209946801E-2</v>
      </c>
      <c r="FO10" s="160">
        <f t="shared" si="24"/>
        <v>2.6364280652019845E-2</v>
      </c>
      <c r="FP10" s="160">
        <f t="shared" si="24"/>
        <v>2.5190788140744241E-2</v>
      </c>
      <c r="FQ10" s="160">
        <f t="shared" si="24"/>
        <v>2.6453184824225547E-2</v>
      </c>
      <c r="FR10" s="140">
        <f t="shared" si="24"/>
        <v>3.3597353990773786E-2</v>
      </c>
      <c r="FS10" s="160">
        <f t="shared" si="24"/>
        <v>2.6339022954679225E-2</v>
      </c>
      <c r="FT10" s="160">
        <f t="shared" si="24"/>
        <v>2.5368160808341395E-2</v>
      </c>
      <c r="FU10" s="160">
        <f t="shared" si="24"/>
        <v>3.0155804992461049E-2</v>
      </c>
      <c r="FV10" s="160">
        <f t="shared" si="24"/>
        <v>3.1508617417052617E-2</v>
      </c>
      <c r="FW10" s="160">
        <f t="shared" si="24"/>
        <v>2.8392132853753731E-2</v>
      </c>
      <c r="FX10" s="160">
        <f t="shared" si="24"/>
        <v>2.8266823161189357E-2</v>
      </c>
      <c r="FY10" s="160">
        <f t="shared" si="24"/>
        <v>3.4389906139406061E-2</v>
      </c>
      <c r="FZ10" s="160">
        <f t="shared" ref="FZ10:IM10" si="25">IF(OR(ISBLANK(FZ6),FZ21&gt;0),"",FZ9/FZ6)</f>
        <v>3.102806898884004E-2</v>
      </c>
      <c r="GA10" s="160">
        <f t="shared" si="25"/>
        <v>3.3122344576432844E-2</v>
      </c>
      <c r="GB10" s="160">
        <f t="shared" si="25"/>
        <v>4.750744283271046E-2</v>
      </c>
      <c r="GC10" s="160">
        <f t="shared" si="25"/>
        <v>4.7449004549234459E-2</v>
      </c>
      <c r="GD10" s="140">
        <f t="shared" si="25"/>
        <v>4.7608789314950453E-2</v>
      </c>
      <c r="GE10" s="160">
        <f t="shared" si="25"/>
        <v>4.0887480190174325E-2</v>
      </c>
      <c r="GF10" s="160">
        <f t="shared" si="25"/>
        <v>4.2873074222460866E-2</v>
      </c>
      <c r="GG10" s="160">
        <f t="shared" si="25"/>
        <v>4.4726368159203979E-2</v>
      </c>
      <c r="GH10" s="160">
        <f t="shared" si="25"/>
        <v>4.1006129782287043E-2</v>
      </c>
      <c r="GI10" s="160">
        <f t="shared" si="25"/>
        <v>4.1795665634674919E-2</v>
      </c>
      <c r="GJ10" s="160">
        <f t="shared" si="25"/>
        <v>3.9239805646103694E-2</v>
      </c>
      <c r="GK10" s="160">
        <f t="shared" si="25"/>
        <v>3.8445017182130586E-2</v>
      </c>
      <c r="GL10" s="160">
        <f t="shared" si="25"/>
        <v>3.608507206934785E-2</v>
      </c>
      <c r="GM10" s="160">
        <f t="shared" si="25"/>
        <v>3.5371559996827666E-2</v>
      </c>
      <c r="GN10" s="160">
        <f t="shared" si="25"/>
        <v>4.3231418303036617E-2</v>
      </c>
      <c r="GO10" s="160">
        <f t="shared" si="25"/>
        <v>4.5149368647982753E-2</v>
      </c>
      <c r="GP10" s="140">
        <f t="shared" si="25"/>
        <v>4.5059896691944171E-2</v>
      </c>
      <c r="GQ10" s="160">
        <f t="shared" si="25"/>
        <v>3.9484252800676391E-2</v>
      </c>
      <c r="GR10" s="160">
        <f t="shared" si="25"/>
        <v>3.2986958644256922E-2</v>
      </c>
      <c r="GS10" s="160">
        <f t="shared" si="25"/>
        <v>3.3203336583252085E-2</v>
      </c>
      <c r="GT10" s="160">
        <f t="shared" si="25"/>
        <v>3.382173382173382E-2</v>
      </c>
      <c r="GU10" s="160">
        <f t="shared" si="25"/>
        <v>3.5106906545633511E-2</v>
      </c>
      <c r="GV10" s="160">
        <f t="shared" si="25"/>
        <v>3.431070592583467E-2</v>
      </c>
      <c r="GW10" s="160">
        <f t="shared" si="25"/>
        <v>3.8058856819468023E-2</v>
      </c>
      <c r="GX10" s="160">
        <f t="shared" si="25"/>
        <v>3.9549002601908065E-2</v>
      </c>
      <c r="GY10" s="160">
        <f t="shared" si="25"/>
        <v>4.3690790327464639E-2</v>
      </c>
      <c r="GZ10" s="160">
        <f t="shared" si="25"/>
        <v>3.5385741166631818E-2</v>
      </c>
      <c r="HA10" s="160">
        <f t="shared" si="25"/>
        <v>3.5354114141645659E-2</v>
      </c>
      <c r="HB10" s="140">
        <f t="shared" si="25"/>
        <v>2.8890808942650396E-2</v>
      </c>
      <c r="HC10" s="160">
        <f t="shared" si="25"/>
        <v>3.030173519104197E-2</v>
      </c>
      <c r="HD10" s="160">
        <f t="shared" si="25"/>
        <v>2.5973457141605712E-2</v>
      </c>
      <c r="HE10" s="160">
        <f t="shared" si="25"/>
        <v>2.569514545287694E-2</v>
      </c>
      <c r="HF10" s="160">
        <f t="shared" si="25"/>
        <v>2.7650489481358051E-2</v>
      </c>
      <c r="HG10" s="160">
        <f t="shared" si="25"/>
        <v>2.8671134552087876E-2</v>
      </c>
      <c r="HH10" s="160">
        <f t="shared" si="25"/>
        <v>2.9491810579444801E-2</v>
      </c>
      <c r="HI10" s="160">
        <f t="shared" si="25"/>
        <v>3.4925060996863017E-2</v>
      </c>
      <c r="HJ10" s="160">
        <f t="shared" si="25"/>
        <v>2.9669734704926908E-2</v>
      </c>
      <c r="HK10" s="160">
        <f t="shared" si="25"/>
        <v>2.4823558043319541E-2</v>
      </c>
      <c r="HL10" s="160">
        <f t="shared" si="25"/>
        <v>2.8509139694784504E-2</v>
      </c>
      <c r="HM10" s="160">
        <f t="shared" si="25"/>
        <v>3.6776000722869795E-2</v>
      </c>
      <c r="HN10" s="140">
        <f t="shared" si="25"/>
        <v>3.5399193987583052E-2</v>
      </c>
      <c r="HO10" s="160">
        <f t="shared" si="25"/>
        <v>3.4836353420424217E-2</v>
      </c>
      <c r="HP10" s="160">
        <f t="shared" si="25"/>
        <v>3.0303030303030304E-2</v>
      </c>
      <c r="HQ10" s="160">
        <f t="shared" si="25"/>
        <v>3.8550159517901451E-2</v>
      </c>
      <c r="HR10" s="160">
        <f t="shared" si="25"/>
        <v>3.9415851410747202E-2</v>
      </c>
      <c r="HS10" s="160">
        <f t="shared" si="25"/>
        <v>4.0751401302832904E-2</v>
      </c>
      <c r="HT10" s="160">
        <f t="shared" si="25"/>
        <v>3.6492890995260666E-2</v>
      </c>
      <c r="HU10" s="160">
        <f t="shared" si="25"/>
        <v>3.373662168450442E-2</v>
      </c>
      <c r="HV10" s="160">
        <f t="shared" si="25"/>
        <v>3.7192785720960658E-2</v>
      </c>
      <c r="HW10" s="160">
        <f t="shared" si="25"/>
        <v>3.8400507775309428E-2</v>
      </c>
      <c r="HX10" s="160">
        <f t="shared" si="25"/>
        <v>4.4143033292231813E-2</v>
      </c>
      <c r="HY10" s="160">
        <f t="shared" si="25"/>
        <v>3.7541334370744993E-2</v>
      </c>
      <c r="HZ10" s="140">
        <f t="shared" si="25"/>
        <v>3.1443466927337897E-2</v>
      </c>
      <c r="IA10" s="160">
        <f t="shared" si="25"/>
        <v>3.6686795032471228E-2</v>
      </c>
      <c r="IB10" s="160">
        <f t="shared" si="25"/>
        <v>2.7617043661230932E-2</v>
      </c>
      <c r="IC10" s="160">
        <f t="shared" si="25"/>
        <v>4.106925880923451E-2</v>
      </c>
      <c r="ID10" s="160">
        <f t="shared" si="25"/>
        <v>3.7445209768315592E-2</v>
      </c>
      <c r="IE10" s="160">
        <f t="shared" si="25"/>
        <v>3.5596416784535595E-2</v>
      </c>
      <c r="IF10" s="160">
        <f t="shared" si="25"/>
        <v>4.5563310069790627E-2</v>
      </c>
      <c r="IG10" s="160">
        <f t="shared" si="25"/>
        <v>3.9764359351988215E-2</v>
      </c>
      <c r="IH10" s="160">
        <f t="shared" si="25"/>
        <v>4.6963997850617945E-2</v>
      </c>
      <c r="II10" s="160">
        <f t="shared" si="25"/>
        <v>5.1837310594442056E-2</v>
      </c>
      <c r="IJ10" s="160">
        <f t="shared" si="25"/>
        <v>4.2803923059378086E-2</v>
      </c>
      <c r="IK10" s="160">
        <f>IF(OR(ISBLANK(IK6),IK21&gt;0),"",IK9/IK6)</f>
        <v>4.0190195856447411E-2</v>
      </c>
      <c r="IL10" s="140">
        <f>IF(OR(ISBLANK(IL6),IL21&gt;0),"",IL9/IL6)</f>
        <v>4.9919322307382011E-2</v>
      </c>
      <c r="IM10" s="160" t="str">
        <f t="shared" si="25"/>
        <v/>
      </c>
      <c r="IN10" s="160" t="str">
        <f t="shared" ref="IN10:IX10" si="26">IF(OR(ISBLANK(IN6),IN21&gt;0),"",IN9/IN6)</f>
        <v/>
      </c>
      <c r="IO10" s="160" t="str">
        <f t="shared" si="26"/>
        <v/>
      </c>
      <c r="IP10" s="160" t="str">
        <f t="shared" si="26"/>
        <v/>
      </c>
      <c r="IQ10" s="160" t="str">
        <f t="shared" si="26"/>
        <v/>
      </c>
      <c r="IR10" s="160" t="str">
        <f t="shared" si="26"/>
        <v/>
      </c>
      <c r="IS10" s="160" t="str">
        <f t="shared" si="26"/>
        <v/>
      </c>
      <c r="IT10" s="160" t="str">
        <f t="shared" si="26"/>
        <v/>
      </c>
      <c r="IU10" s="160" t="str">
        <f t="shared" si="26"/>
        <v/>
      </c>
      <c r="IV10" s="160" t="str">
        <f t="shared" si="26"/>
        <v/>
      </c>
      <c r="IW10" s="160" t="str">
        <f t="shared" si="26"/>
        <v/>
      </c>
      <c r="IX10" s="140" t="str">
        <f t="shared" si="26"/>
        <v/>
      </c>
    </row>
    <row r="11" spans="1:258" x14ac:dyDescent="0.2">
      <c r="A11" s="221" t="s">
        <v>52</v>
      </c>
      <c r="B11" s="123">
        <f>MIN(G11:XFD11)</f>
        <v>1691</v>
      </c>
      <c r="C11" s="123">
        <f>MAX(G11:XFD11)</f>
        <v>12006</v>
      </c>
      <c r="D11" s="123">
        <f>SUM(G11:XFD11)</f>
        <v>1016903</v>
      </c>
      <c r="E11" s="124">
        <f>AVERAGE(G11:XFD11)</f>
        <v>5241.7680412371137</v>
      </c>
      <c r="F11" s="125">
        <f>MEDIAN(G11:XFD11)</f>
        <v>5072.5</v>
      </c>
      <c r="G11" s="169"/>
      <c r="H11" s="170"/>
      <c r="I11" s="170"/>
      <c r="J11" s="170"/>
      <c r="K11" s="170"/>
      <c r="R11" s="66"/>
      <c r="S11" s="67"/>
      <c r="AD11" s="66"/>
      <c r="AE11" s="67"/>
      <c r="AP11" s="66"/>
      <c r="AQ11" s="67"/>
      <c r="BA11" s="53">
        <v>7490</v>
      </c>
      <c r="BB11" s="66">
        <v>8106</v>
      </c>
      <c r="BC11" s="67">
        <v>7732</v>
      </c>
      <c r="BD11" s="53">
        <v>7054</v>
      </c>
      <c r="BE11" s="53">
        <v>7493</v>
      </c>
      <c r="BF11" s="53">
        <v>7610</v>
      </c>
      <c r="BG11" s="53">
        <v>7965</v>
      </c>
      <c r="BH11" s="53">
        <v>5549</v>
      </c>
      <c r="BI11" s="53">
        <v>6927</v>
      </c>
      <c r="BJ11" s="53">
        <v>7346</v>
      </c>
      <c r="BK11" s="53">
        <v>7139</v>
      </c>
      <c r="BL11" s="53">
        <v>7022</v>
      </c>
      <c r="BM11" s="53">
        <v>7765</v>
      </c>
      <c r="BN11" s="66">
        <v>6604</v>
      </c>
      <c r="BO11" s="67">
        <v>7332</v>
      </c>
      <c r="BP11" s="53">
        <v>6206</v>
      </c>
      <c r="BQ11" s="53">
        <v>6087</v>
      </c>
      <c r="BR11" s="53">
        <v>6015</v>
      </c>
      <c r="BS11" s="53">
        <v>5316</v>
      </c>
      <c r="BT11" s="53">
        <v>4353</v>
      </c>
      <c r="BU11" s="53">
        <v>4287</v>
      </c>
      <c r="BV11" s="53">
        <v>5236</v>
      </c>
      <c r="BW11" s="53">
        <v>1691</v>
      </c>
      <c r="BX11" s="53">
        <v>2016</v>
      </c>
      <c r="BY11" s="53">
        <v>4209</v>
      </c>
      <c r="BZ11" s="66">
        <v>4567</v>
      </c>
      <c r="CA11" s="67">
        <v>3450</v>
      </c>
      <c r="CB11" s="53">
        <v>3317</v>
      </c>
      <c r="CC11" s="53">
        <v>2669</v>
      </c>
      <c r="CD11" s="53">
        <v>4619</v>
      </c>
      <c r="CE11" s="53">
        <v>3146</v>
      </c>
      <c r="CF11" s="53">
        <v>3893</v>
      </c>
      <c r="CG11" s="53">
        <v>4730</v>
      </c>
      <c r="CH11" s="53">
        <v>4208</v>
      </c>
      <c r="CI11" s="53">
        <v>3691</v>
      </c>
      <c r="CJ11" s="53">
        <v>4730</v>
      </c>
      <c r="CK11" s="53">
        <v>4475</v>
      </c>
      <c r="CL11" s="66">
        <v>7438</v>
      </c>
      <c r="CM11" s="67">
        <v>4060</v>
      </c>
      <c r="CN11" s="53">
        <v>4214</v>
      </c>
      <c r="CO11" s="53">
        <v>3290</v>
      </c>
      <c r="CP11" s="53">
        <v>2756</v>
      </c>
      <c r="CQ11" s="53">
        <v>3024</v>
      </c>
      <c r="CR11" s="53">
        <v>3560</v>
      </c>
      <c r="CS11" s="53">
        <v>5105</v>
      </c>
      <c r="CT11" s="53">
        <v>5717</v>
      </c>
      <c r="CU11" s="53">
        <v>5679</v>
      </c>
      <c r="CV11" s="53">
        <v>6377</v>
      </c>
      <c r="CW11" s="53">
        <v>5737</v>
      </c>
      <c r="CX11" s="66">
        <v>5168</v>
      </c>
      <c r="CY11" s="67">
        <v>2351</v>
      </c>
      <c r="CZ11" s="53">
        <v>3271</v>
      </c>
      <c r="DA11" s="53">
        <v>3439</v>
      </c>
      <c r="DB11" s="53">
        <v>4269</v>
      </c>
      <c r="DC11" s="53">
        <v>3505</v>
      </c>
      <c r="DD11" s="53">
        <v>4292</v>
      </c>
      <c r="DE11" s="53">
        <v>5217</v>
      </c>
      <c r="DF11" s="53">
        <v>7057</v>
      </c>
      <c r="DG11" s="53">
        <v>5066</v>
      </c>
      <c r="DH11" s="53">
        <v>4386</v>
      </c>
      <c r="DI11" s="53">
        <v>5129</v>
      </c>
      <c r="DJ11" s="66">
        <v>6335</v>
      </c>
      <c r="DK11" s="67">
        <v>6463</v>
      </c>
      <c r="DL11" s="53">
        <v>4830</v>
      </c>
      <c r="DM11" s="53">
        <v>5402</v>
      </c>
      <c r="DN11" s="53">
        <v>6504</v>
      </c>
      <c r="DO11" s="53">
        <v>6260</v>
      </c>
      <c r="DP11" s="53">
        <v>7889</v>
      </c>
      <c r="DQ11" s="53">
        <v>5398</v>
      </c>
      <c r="DR11" s="53">
        <v>5085</v>
      </c>
      <c r="DS11" s="53">
        <v>5195</v>
      </c>
      <c r="DT11" s="53">
        <v>2670</v>
      </c>
      <c r="DU11" s="53">
        <v>5142</v>
      </c>
      <c r="DV11" s="66">
        <v>5078</v>
      </c>
      <c r="DW11" s="67">
        <v>4635</v>
      </c>
      <c r="DX11" s="53">
        <v>4084</v>
      </c>
      <c r="DY11" s="53">
        <v>6799</v>
      </c>
      <c r="DZ11" s="53">
        <v>6831</v>
      </c>
      <c r="EA11" s="53">
        <v>5544</v>
      </c>
      <c r="EB11" s="53">
        <v>3937</v>
      </c>
      <c r="EC11" s="53">
        <v>6237</v>
      </c>
      <c r="ED11" s="53">
        <v>5184</v>
      </c>
      <c r="EE11" s="53">
        <v>4469</v>
      </c>
      <c r="EF11" s="53">
        <v>4791</v>
      </c>
      <c r="EG11" s="53">
        <v>4625</v>
      </c>
      <c r="EH11" s="66">
        <v>5568</v>
      </c>
      <c r="EI11" s="67">
        <v>3750</v>
      </c>
      <c r="EJ11" s="54">
        <v>4524</v>
      </c>
      <c r="EK11" s="54">
        <v>6109</v>
      </c>
      <c r="EL11" s="54">
        <v>5644</v>
      </c>
      <c r="EM11" s="54">
        <v>5394</v>
      </c>
      <c r="EN11" s="54">
        <v>5868</v>
      </c>
      <c r="EO11" s="54">
        <v>5861</v>
      </c>
      <c r="EP11" s="54">
        <v>4218</v>
      </c>
      <c r="EQ11" s="54">
        <v>3139</v>
      </c>
      <c r="ER11" s="54">
        <v>6228</v>
      </c>
      <c r="ES11" s="54">
        <v>7301</v>
      </c>
      <c r="ET11" s="55">
        <v>7640</v>
      </c>
      <c r="EU11" s="67">
        <v>6849</v>
      </c>
      <c r="EV11" s="54">
        <v>8407</v>
      </c>
      <c r="EW11" s="54">
        <v>9922</v>
      </c>
      <c r="EX11" s="54">
        <v>9701</v>
      </c>
      <c r="EY11" s="54">
        <v>11111</v>
      </c>
      <c r="EZ11" s="68">
        <v>11045</v>
      </c>
      <c r="FA11" s="54">
        <v>10122</v>
      </c>
      <c r="FB11" s="54">
        <v>9719</v>
      </c>
      <c r="FC11" s="54">
        <v>12006</v>
      </c>
      <c r="FD11" s="54">
        <v>11422</v>
      </c>
      <c r="FE11" s="54">
        <v>11311</v>
      </c>
      <c r="FF11" s="55">
        <v>11117</v>
      </c>
      <c r="FG11" s="56">
        <v>8697</v>
      </c>
      <c r="FH11" s="54">
        <v>4979</v>
      </c>
      <c r="FI11" s="54">
        <v>4462</v>
      </c>
      <c r="FJ11" s="68">
        <v>5548</v>
      </c>
      <c r="FK11" s="54">
        <v>6182</v>
      </c>
      <c r="FL11" s="68">
        <v>7540</v>
      </c>
      <c r="FM11" s="54">
        <v>7926</v>
      </c>
      <c r="FN11" s="54">
        <v>6981</v>
      </c>
      <c r="FO11" s="54">
        <v>5968</v>
      </c>
      <c r="FP11" s="54">
        <v>5660</v>
      </c>
      <c r="FQ11" s="54">
        <v>4049</v>
      </c>
      <c r="FR11" s="55">
        <v>4477</v>
      </c>
      <c r="FS11" s="53">
        <v>5035</v>
      </c>
      <c r="FT11" s="53">
        <v>3600</v>
      </c>
      <c r="FU11" s="53">
        <v>4188</v>
      </c>
      <c r="FV11" s="68">
        <v>5067</v>
      </c>
      <c r="FW11" s="54">
        <v>4780</v>
      </c>
      <c r="FX11" s="68">
        <v>3416</v>
      </c>
      <c r="FY11" s="54">
        <v>3988</v>
      </c>
      <c r="FZ11" s="54">
        <v>4412</v>
      </c>
      <c r="GA11" s="54">
        <v>4048</v>
      </c>
      <c r="GB11" s="54">
        <v>5205</v>
      </c>
      <c r="GC11" s="53">
        <v>7002</v>
      </c>
      <c r="GD11" s="55">
        <v>5955</v>
      </c>
      <c r="GE11" s="53">
        <v>7103</v>
      </c>
      <c r="GF11" s="53">
        <v>6816</v>
      </c>
      <c r="GG11" s="53">
        <v>5976</v>
      </c>
      <c r="GH11" s="68">
        <v>4527</v>
      </c>
      <c r="GI11" s="54">
        <v>5795</v>
      </c>
      <c r="GJ11" s="68">
        <v>4717</v>
      </c>
      <c r="GK11" s="54">
        <v>2923</v>
      </c>
      <c r="GL11" s="54">
        <v>2910</v>
      </c>
      <c r="GM11" s="54">
        <v>3406</v>
      </c>
      <c r="GN11" s="54">
        <v>5041</v>
      </c>
      <c r="GO11" s="53">
        <v>4150</v>
      </c>
      <c r="GP11" s="55">
        <v>8747</v>
      </c>
      <c r="GQ11" s="53">
        <v>7767</v>
      </c>
      <c r="GR11" s="53">
        <v>4108</v>
      </c>
      <c r="GS11" s="53">
        <v>5673</v>
      </c>
      <c r="GT11" s="68">
        <v>5215</v>
      </c>
      <c r="GU11" s="54">
        <v>5405</v>
      </c>
      <c r="GV11" s="68">
        <v>4534</v>
      </c>
      <c r="GW11" s="54">
        <v>4661</v>
      </c>
      <c r="GX11" s="54">
        <v>5302</v>
      </c>
      <c r="GY11" s="54">
        <v>6917</v>
      </c>
      <c r="GZ11" s="68">
        <v>6286</v>
      </c>
      <c r="HA11" s="53">
        <v>5031</v>
      </c>
      <c r="HB11" s="55">
        <v>6025</v>
      </c>
      <c r="HC11" s="53">
        <v>7499</v>
      </c>
      <c r="HD11" s="53">
        <v>7870</v>
      </c>
      <c r="HE11" s="53">
        <v>7465</v>
      </c>
      <c r="HF11" s="68">
        <v>6334</v>
      </c>
      <c r="HG11" s="54">
        <v>7564</v>
      </c>
      <c r="HH11" s="68">
        <v>6453</v>
      </c>
      <c r="HI11" s="54">
        <v>4131</v>
      </c>
      <c r="HJ11" s="54">
        <v>2943</v>
      </c>
      <c r="HK11" s="54">
        <v>1778</v>
      </c>
      <c r="HL11" s="68">
        <v>2631</v>
      </c>
      <c r="HM11" s="53">
        <v>3785</v>
      </c>
      <c r="HN11" s="55">
        <v>3049</v>
      </c>
      <c r="HO11" s="53">
        <v>2459</v>
      </c>
      <c r="HP11" s="53">
        <v>2768</v>
      </c>
      <c r="HQ11" s="53">
        <v>2977</v>
      </c>
      <c r="HR11" s="68">
        <v>2005</v>
      </c>
      <c r="HS11" s="54">
        <v>1821</v>
      </c>
      <c r="HT11" s="68">
        <v>2462</v>
      </c>
      <c r="HU11" s="54">
        <v>2788</v>
      </c>
      <c r="HV11" s="54">
        <v>2862</v>
      </c>
      <c r="HW11" s="54">
        <v>3578</v>
      </c>
      <c r="HX11" s="68">
        <v>2335</v>
      </c>
      <c r="HY11" s="53">
        <v>1765</v>
      </c>
      <c r="HZ11" s="55">
        <v>2071</v>
      </c>
      <c r="IA11" s="53">
        <v>2661</v>
      </c>
      <c r="IB11" s="53">
        <v>2489</v>
      </c>
      <c r="IC11" s="53">
        <v>2274</v>
      </c>
      <c r="ID11" s="68">
        <v>2260</v>
      </c>
      <c r="IE11" s="54">
        <v>2550</v>
      </c>
      <c r="IF11" s="68">
        <v>2639</v>
      </c>
      <c r="IG11" s="54">
        <v>1951</v>
      </c>
      <c r="IH11" s="54">
        <v>2419</v>
      </c>
      <c r="II11" s="54">
        <v>4002</v>
      </c>
      <c r="IJ11" s="68">
        <v>3506</v>
      </c>
      <c r="IK11" s="53">
        <v>2515</v>
      </c>
      <c r="IL11" s="55">
        <v>2529</v>
      </c>
      <c r="IP11" s="68"/>
      <c r="IQ11" s="54"/>
      <c r="IR11" s="68"/>
      <c r="IS11" s="54"/>
      <c r="IT11" s="54"/>
      <c r="IU11" s="54"/>
      <c r="IV11" s="68"/>
      <c r="IX11" s="55"/>
    </row>
    <row r="12" spans="1:258" x14ac:dyDescent="0.2">
      <c r="A12" s="221" t="s">
        <v>299</v>
      </c>
      <c r="B12" s="126">
        <f>MIN(G12:XFD12)</f>
        <v>0.19750798357664234</v>
      </c>
      <c r="C12" s="126">
        <f>MAX(G12:XFD12)</f>
        <v>0.4932774812512668</v>
      </c>
      <c r="D12" s="182"/>
      <c r="E12" s="127">
        <f>AVERAGE(G12:XFD12)</f>
        <v>0.33345926945152587</v>
      </c>
      <c r="F12" s="186"/>
      <c r="G12" s="196" t="str">
        <f t="shared" ref="G12:AZ12" si="27">IF(OR(ISBLANK(G6),G21&gt;0),"",G11/G6)</f>
        <v/>
      </c>
      <c r="H12" s="196" t="str">
        <f t="shared" si="27"/>
        <v/>
      </c>
      <c r="I12" s="196" t="str">
        <f t="shared" si="27"/>
        <v/>
      </c>
      <c r="J12" s="196" t="str">
        <f t="shared" si="27"/>
        <v/>
      </c>
      <c r="K12" s="196" t="str">
        <f t="shared" si="27"/>
        <v/>
      </c>
      <c r="L12" s="160" t="str">
        <f t="shared" si="27"/>
        <v/>
      </c>
      <c r="M12" s="160" t="str">
        <f t="shared" si="27"/>
        <v/>
      </c>
      <c r="N12" s="160" t="str">
        <f t="shared" si="27"/>
        <v/>
      </c>
      <c r="O12" s="160" t="str">
        <f t="shared" si="27"/>
        <v/>
      </c>
      <c r="P12" s="160" t="str">
        <f t="shared" si="27"/>
        <v/>
      </c>
      <c r="Q12" s="160" t="str">
        <f t="shared" si="27"/>
        <v/>
      </c>
      <c r="R12" s="140" t="str">
        <f t="shared" si="27"/>
        <v/>
      </c>
      <c r="S12" s="160" t="str">
        <f t="shared" si="27"/>
        <v/>
      </c>
      <c r="T12" s="160" t="str">
        <f t="shared" si="27"/>
        <v/>
      </c>
      <c r="U12" s="160" t="str">
        <f t="shared" si="27"/>
        <v/>
      </c>
      <c r="V12" s="160" t="str">
        <f t="shared" si="27"/>
        <v/>
      </c>
      <c r="W12" s="160" t="str">
        <f t="shared" si="27"/>
        <v/>
      </c>
      <c r="X12" s="160" t="str">
        <f t="shared" si="27"/>
        <v/>
      </c>
      <c r="Y12" s="160" t="str">
        <f t="shared" si="27"/>
        <v/>
      </c>
      <c r="Z12" s="160" t="str">
        <f t="shared" si="27"/>
        <v/>
      </c>
      <c r="AA12" s="160" t="str">
        <f t="shared" si="27"/>
        <v/>
      </c>
      <c r="AB12" s="160" t="str">
        <f t="shared" si="27"/>
        <v/>
      </c>
      <c r="AC12" s="160" t="str">
        <f t="shared" si="27"/>
        <v/>
      </c>
      <c r="AD12" s="140" t="str">
        <f t="shared" si="27"/>
        <v/>
      </c>
      <c r="AE12" s="160" t="str">
        <f t="shared" si="27"/>
        <v/>
      </c>
      <c r="AF12" s="160" t="str">
        <f t="shared" si="27"/>
        <v/>
      </c>
      <c r="AG12" s="160" t="str">
        <f t="shared" si="27"/>
        <v/>
      </c>
      <c r="AH12" s="160" t="str">
        <f t="shared" si="27"/>
        <v/>
      </c>
      <c r="AI12" s="160" t="str">
        <f t="shared" si="27"/>
        <v/>
      </c>
      <c r="AJ12" s="160" t="str">
        <f t="shared" si="27"/>
        <v/>
      </c>
      <c r="AK12" s="160" t="str">
        <f t="shared" si="27"/>
        <v/>
      </c>
      <c r="AL12" s="160" t="str">
        <f t="shared" si="27"/>
        <v/>
      </c>
      <c r="AM12" s="160" t="str">
        <f t="shared" si="27"/>
        <v/>
      </c>
      <c r="AN12" s="160" t="str">
        <f t="shared" si="27"/>
        <v/>
      </c>
      <c r="AO12" s="160" t="str">
        <f t="shared" si="27"/>
        <v/>
      </c>
      <c r="AP12" s="140" t="str">
        <f t="shared" si="27"/>
        <v/>
      </c>
      <c r="AQ12" s="160" t="str">
        <f t="shared" si="27"/>
        <v/>
      </c>
      <c r="AR12" s="160" t="str">
        <f t="shared" si="27"/>
        <v/>
      </c>
      <c r="AS12" s="160" t="str">
        <f t="shared" si="27"/>
        <v/>
      </c>
      <c r="AT12" s="160" t="str">
        <f t="shared" si="27"/>
        <v/>
      </c>
      <c r="AU12" s="160" t="str">
        <f t="shared" si="27"/>
        <v/>
      </c>
      <c r="AV12" s="160" t="str">
        <f t="shared" si="27"/>
        <v/>
      </c>
      <c r="AW12" s="160" t="str">
        <f t="shared" si="27"/>
        <v/>
      </c>
      <c r="AX12" s="160" t="str">
        <f t="shared" si="27"/>
        <v/>
      </c>
      <c r="AY12" s="160" t="str">
        <f t="shared" si="27"/>
        <v/>
      </c>
      <c r="AZ12" s="160" t="str">
        <f t="shared" si="27"/>
        <v/>
      </c>
      <c r="BA12" s="160" t="str">
        <f>IF(OR(ISBLANK(BA6),BA21&gt;0),"",BA11/BA6)</f>
        <v/>
      </c>
      <c r="BB12" s="140" t="str">
        <f t="shared" ref="BB12:DM12" si="28">IF(OR(ISBLANK(BB6),BB21&gt;0),"",BB11/BB6)</f>
        <v/>
      </c>
      <c r="BC12" s="160" t="str">
        <f t="shared" si="28"/>
        <v/>
      </c>
      <c r="BD12" s="160" t="str">
        <f t="shared" si="28"/>
        <v/>
      </c>
      <c r="BE12" s="160" t="str">
        <f t="shared" si="28"/>
        <v/>
      </c>
      <c r="BF12" s="160" t="str">
        <f t="shared" si="28"/>
        <v/>
      </c>
      <c r="BG12" s="160">
        <f t="shared" si="28"/>
        <v>0.24226663016698605</v>
      </c>
      <c r="BH12" s="160">
        <f t="shared" si="28"/>
        <v>0.23138186973563507</v>
      </c>
      <c r="BI12" s="160">
        <f t="shared" si="28"/>
        <v>0.19750798357664234</v>
      </c>
      <c r="BJ12" s="160">
        <f t="shared" si="28"/>
        <v>0.21296457354902301</v>
      </c>
      <c r="BK12" s="160">
        <f t="shared" si="28"/>
        <v>0.25536557447417368</v>
      </c>
      <c r="BL12" s="160">
        <f t="shared" si="28"/>
        <v>0.28578405437304139</v>
      </c>
      <c r="BM12" s="160">
        <f t="shared" si="28"/>
        <v>0.24879049053218416</v>
      </c>
      <c r="BN12" s="140">
        <f t="shared" si="28"/>
        <v>0.28822066076026709</v>
      </c>
      <c r="BO12" s="160">
        <f t="shared" si="28"/>
        <v>0.35497458242556279</v>
      </c>
      <c r="BP12" s="160">
        <f t="shared" si="28"/>
        <v>0.36730587121212122</v>
      </c>
      <c r="BQ12" s="160">
        <f t="shared" si="28"/>
        <v>0.30397003745318352</v>
      </c>
      <c r="BR12" s="160">
        <f t="shared" si="28"/>
        <v>0.28023667536339919</v>
      </c>
      <c r="BS12" s="160">
        <f t="shared" si="28"/>
        <v>0.32551589002510561</v>
      </c>
      <c r="BT12" s="160">
        <f t="shared" si="28"/>
        <v>0.32719482862297056</v>
      </c>
      <c r="BU12" s="160">
        <f t="shared" si="28"/>
        <v>0.35107689787896157</v>
      </c>
      <c r="BV12" s="160">
        <f t="shared" si="28"/>
        <v>0.28759749533120949</v>
      </c>
      <c r="BW12" s="160">
        <f t="shared" si="28"/>
        <v>0.27780515853458188</v>
      </c>
      <c r="BX12" s="160">
        <f t="shared" si="28"/>
        <v>0.27883817427385893</v>
      </c>
      <c r="BY12" s="160">
        <f t="shared" si="28"/>
        <v>0.35098398932621749</v>
      </c>
      <c r="BZ12" s="140">
        <f t="shared" si="28"/>
        <v>0.34168786473140805</v>
      </c>
      <c r="CA12" s="160">
        <f t="shared" si="28"/>
        <v>0.38113124171453822</v>
      </c>
      <c r="CB12" s="160">
        <f t="shared" si="28"/>
        <v>0.34678515420805017</v>
      </c>
      <c r="CC12" s="160">
        <f t="shared" si="28"/>
        <v>0.36874827300359214</v>
      </c>
      <c r="CD12" s="160">
        <f t="shared" si="28"/>
        <v>0.25281882868089767</v>
      </c>
      <c r="CE12" s="160">
        <f t="shared" si="28"/>
        <v>0.27165184353682759</v>
      </c>
      <c r="CF12" s="160">
        <f t="shared" si="28"/>
        <v>0.27807142857142858</v>
      </c>
      <c r="CG12" s="160">
        <f t="shared" si="28"/>
        <v>0.27564102564102566</v>
      </c>
      <c r="CH12" s="160">
        <f t="shared" si="28"/>
        <v>0.30608088449228976</v>
      </c>
      <c r="CI12" s="160">
        <f t="shared" si="28"/>
        <v>0.33637109268203774</v>
      </c>
      <c r="CJ12" s="160">
        <f t="shared" si="28"/>
        <v>0.30682407887908664</v>
      </c>
      <c r="CK12" s="160">
        <f t="shared" si="28"/>
        <v>0.27218539018307891</v>
      </c>
      <c r="CL12" s="140">
        <f t="shared" si="28"/>
        <v>0.27147967004890866</v>
      </c>
      <c r="CM12" s="160">
        <f t="shared" si="28"/>
        <v>0.32288850007952918</v>
      </c>
      <c r="CN12" s="160">
        <f t="shared" si="28"/>
        <v>0.34355127996086743</v>
      </c>
      <c r="CO12" s="160">
        <f t="shared" si="28"/>
        <v>0.38353928654698066</v>
      </c>
      <c r="CP12" s="160">
        <f t="shared" si="28"/>
        <v>0.37517016063163627</v>
      </c>
      <c r="CQ12" s="160">
        <f t="shared" si="28"/>
        <v>0.38181818181818183</v>
      </c>
      <c r="CR12" s="160">
        <f t="shared" si="28"/>
        <v>0.37340046150618839</v>
      </c>
      <c r="CS12" s="160">
        <f t="shared" si="28"/>
        <v>0.28605850050431469</v>
      </c>
      <c r="CT12" s="160">
        <f t="shared" si="28"/>
        <v>0.3249403205638286</v>
      </c>
      <c r="CU12" s="160">
        <f t="shared" si="28"/>
        <v>0.26829498748051211</v>
      </c>
      <c r="CV12" s="160">
        <f t="shared" si="28"/>
        <v>0.28863039739295737</v>
      </c>
      <c r="CW12" s="160">
        <f t="shared" si="28"/>
        <v>0.26949455092070651</v>
      </c>
      <c r="CX12" s="140">
        <f t="shared" si="28"/>
        <v>0.29343629343629346</v>
      </c>
      <c r="CY12" s="160">
        <f t="shared" si="28"/>
        <v>0.43674530930707783</v>
      </c>
      <c r="CZ12" s="160">
        <f t="shared" si="28"/>
        <v>0.34215481171548118</v>
      </c>
      <c r="DA12" s="160">
        <f t="shared" si="28"/>
        <v>0.37086164132427479</v>
      </c>
      <c r="DB12" s="160">
        <f t="shared" si="28"/>
        <v>0.30477618333690298</v>
      </c>
      <c r="DC12" s="160">
        <f t="shared" si="28"/>
        <v>0.32244710211591537</v>
      </c>
      <c r="DD12" s="160">
        <f t="shared" si="28"/>
        <v>0.31173736199883789</v>
      </c>
      <c r="DE12" s="160">
        <f t="shared" si="28"/>
        <v>0.26113725097607365</v>
      </c>
      <c r="DF12" s="160">
        <f t="shared" si="28"/>
        <v>0.24205110615674841</v>
      </c>
      <c r="DG12" s="160">
        <f t="shared" si="28"/>
        <v>0.30813210875250896</v>
      </c>
      <c r="DH12" s="160">
        <f t="shared" si="28"/>
        <v>0.31984248523299058</v>
      </c>
      <c r="DI12" s="160">
        <f t="shared" si="28"/>
        <v>0.33394101178462138</v>
      </c>
      <c r="DJ12" s="140">
        <f t="shared" si="28"/>
        <v>0.31139402280770745</v>
      </c>
      <c r="DK12" s="160">
        <f t="shared" si="28"/>
        <v>0.33082514332514334</v>
      </c>
      <c r="DL12" s="160">
        <f t="shared" si="28"/>
        <v>0.3674400912894637</v>
      </c>
      <c r="DM12" s="160">
        <f t="shared" si="28"/>
        <v>0.35619148094421732</v>
      </c>
      <c r="DN12" s="160">
        <f t="shared" ref="DN12:FY12" si="29">IF(OR(ISBLANK(DN6),DN21&gt;0),"",DN11/DN6)</f>
        <v>0.33008526187576126</v>
      </c>
      <c r="DO12" s="160">
        <f t="shared" si="29"/>
        <v>0.32015547486319235</v>
      </c>
      <c r="DP12" s="160">
        <f t="shared" si="29"/>
        <v>0.2224446637529959</v>
      </c>
      <c r="DQ12" s="160">
        <f t="shared" si="29"/>
        <v>0.3698526892771497</v>
      </c>
      <c r="DR12" s="160">
        <f t="shared" si="29"/>
        <v>0.35420730008358875</v>
      </c>
      <c r="DS12" s="160">
        <f t="shared" si="29"/>
        <v>0.42442810457516339</v>
      </c>
      <c r="DT12" s="160">
        <f t="shared" si="29"/>
        <v>0.34416086620262953</v>
      </c>
      <c r="DU12" s="160">
        <f t="shared" si="29"/>
        <v>0.29403019213174747</v>
      </c>
      <c r="DV12" s="140">
        <f t="shared" si="29"/>
        <v>0.31390245410150214</v>
      </c>
      <c r="DW12" s="160">
        <f t="shared" si="29"/>
        <v>0.35446619761394921</v>
      </c>
      <c r="DX12" s="160">
        <f t="shared" si="29"/>
        <v>0.41156908193086766</v>
      </c>
      <c r="DY12" s="160">
        <f t="shared" si="29"/>
        <v>0.42240308151093442</v>
      </c>
      <c r="DZ12" s="160">
        <f t="shared" si="29"/>
        <v>0.39152862956382184</v>
      </c>
      <c r="EA12" s="160">
        <f t="shared" si="29"/>
        <v>0.42993408297789842</v>
      </c>
      <c r="EB12" s="160">
        <f t="shared" si="29"/>
        <v>0.26308052121617109</v>
      </c>
      <c r="EC12" s="160">
        <f t="shared" si="29"/>
        <v>0.35023584905660377</v>
      </c>
      <c r="ED12" s="160">
        <f t="shared" si="29"/>
        <v>0.35489833641404805</v>
      </c>
      <c r="EE12" s="160">
        <f t="shared" si="29"/>
        <v>0.36787948633519924</v>
      </c>
      <c r="EF12" s="160">
        <f t="shared" si="29"/>
        <v>0.40767528931245745</v>
      </c>
      <c r="EG12" s="160">
        <f t="shared" si="29"/>
        <v>0.37975203218655063</v>
      </c>
      <c r="EH12" s="140">
        <f t="shared" si="29"/>
        <v>0.37603836023502396</v>
      </c>
      <c r="EI12" s="160">
        <f t="shared" si="29"/>
        <v>0.45781955805151997</v>
      </c>
      <c r="EJ12" s="160">
        <f t="shared" si="29"/>
        <v>0.33155001832172959</v>
      </c>
      <c r="EK12" s="160">
        <f t="shared" si="29"/>
        <v>0.37341075794621026</v>
      </c>
      <c r="EL12" s="160">
        <f t="shared" si="29"/>
        <v>0.36459948320413438</v>
      </c>
      <c r="EM12" s="160">
        <f t="shared" si="29"/>
        <v>0.32326501258540091</v>
      </c>
      <c r="EN12" s="160">
        <f t="shared" si="29"/>
        <v>0.25582003662045516</v>
      </c>
      <c r="EO12" s="160">
        <f t="shared" si="29"/>
        <v>0.35869033047735616</v>
      </c>
      <c r="EP12" s="160">
        <f t="shared" si="29"/>
        <v>0.42007768150582614</v>
      </c>
      <c r="EQ12" s="160">
        <f t="shared" si="29"/>
        <v>0.48404009252120278</v>
      </c>
      <c r="ER12" s="160">
        <f t="shared" si="29"/>
        <v>0.41155091521839687</v>
      </c>
      <c r="ES12" s="160">
        <f t="shared" si="29"/>
        <v>0.4932774812512668</v>
      </c>
      <c r="ET12" s="140">
        <f t="shared" si="29"/>
        <v>0.46238576529685893</v>
      </c>
      <c r="EU12" s="160">
        <f t="shared" si="29"/>
        <v>0.45675225075025011</v>
      </c>
      <c r="EV12" s="160">
        <f t="shared" si="29"/>
        <v>0.4614920129549322</v>
      </c>
      <c r="EW12" s="160">
        <f t="shared" si="29"/>
        <v>0.40484739676840215</v>
      </c>
      <c r="EX12" s="160">
        <f t="shared" si="29"/>
        <v>0.34895683453237408</v>
      </c>
      <c r="EY12" s="160">
        <f t="shared" si="29"/>
        <v>0.33775116272000488</v>
      </c>
      <c r="EZ12" s="160">
        <f t="shared" si="29"/>
        <v>0.33341383161771365</v>
      </c>
      <c r="FA12" s="160">
        <f t="shared" si="29"/>
        <v>0.35279355895577008</v>
      </c>
      <c r="FB12" s="160">
        <f t="shared" si="29"/>
        <v>0.43598600394760451</v>
      </c>
      <c r="FC12" s="160">
        <f t="shared" si="29"/>
        <v>0.36933583535853814</v>
      </c>
      <c r="FD12" s="160">
        <f t="shared" si="29"/>
        <v>0.34617366267616306</v>
      </c>
      <c r="FE12" s="160">
        <f t="shared" si="29"/>
        <v>0.40281339031339031</v>
      </c>
      <c r="FF12" s="140">
        <f t="shared" si="29"/>
        <v>0.40761925714076191</v>
      </c>
      <c r="FG12" s="160">
        <f t="shared" si="29"/>
        <v>0.42339710822257925</v>
      </c>
      <c r="FH12" s="160">
        <f t="shared" si="29"/>
        <v>0.41826276881720431</v>
      </c>
      <c r="FI12" s="160">
        <f t="shared" si="29"/>
        <v>0.48770357416111049</v>
      </c>
      <c r="FJ12" s="160">
        <f t="shared" si="29"/>
        <v>0.47016949152542376</v>
      </c>
      <c r="FK12" s="160">
        <f t="shared" si="29"/>
        <v>0.39196043621607912</v>
      </c>
      <c r="FL12" s="160">
        <f t="shared" si="29"/>
        <v>0.40500617714991677</v>
      </c>
      <c r="FM12" s="160">
        <f t="shared" si="29"/>
        <v>0.40562947799385873</v>
      </c>
      <c r="FN12" s="160">
        <f t="shared" si="29"/>
        <v>0.4318322405047631</v>
      </c>
      <c r="FO12" s="160">
        <f t="shared" si="29"/>
        <v>0.42296243798724309</v>
      </c>
      <c r="FP12" s="160">
        <f t="shared" si="29"/>
        <v>0.38225163773890725</v>
      </c>
      <c r="FQ12" s="160">
        <f t="shared" si="29"/>
        <v>0.35233205708318832</v>
      </c>
      <c r="FR12" s="140">
        <f t="shared" si="29"/>
        <v>0.38967708242666899</v>
      </c>
      <c r="FS12" s="160">
        <f t="shared" si="29"/>
        <v>0.37043849323131256</v>
      </c>
      <c r="FT12" s="160">
        <f t="shared" si="29"/>
        <v>0.38697194453402128</v>
      </c>
      <c r="FU12" s="160">
        <f t="shared" si="29"/>
        <v>0.35081253141229685</v>
      </c>
      <c r="FV12" s="160">
        <f t="shared" si="29"/>
        <v>0.38470883000531469</v>
      </c>
      <c r="FW12" s="160">
        <f t="shared" si="29"/>
        <v>0.36580699471952244</v>
      </c>
      <c r="FX12" s="160">
        <f t="shared" si="29"/>
        <v>0.33411580594679186</v>
      </c>
      <c r="FY12" s="160">
        <f t="shared" si="29"/>
        <v>0.30681643329743036</v>
      </c>
      <c r="FZ12" s="160">
        <f t="shared" ref="FZ12:IM12" si="30">IF(OR(ISBLANK(FZ6),FZ21&gt;0),"",FZ11/FZ6)</f>
        <v>0.37301318904294894</v>
      </c>
      <c r="GA12" s="160">
        <f t="shared" si="30"/>
        <v>0.35099280326020982</v>
      </c>
      <c r="GB12" s="160">
        <f t="shared" si="30"/>
        <v>0.32970165325901057</v>
      </c>
      <c r="GC12" s="160">
        <f t="shared" si="30"/>
        <v>0.34251332974612336</v>
      </c>
      <c r="GD12" s="140">
        <f t="shared" si="30"/>
        <v>0.32071305471779404</v>
      </c>
      <c r="GE12" s="160">
        <f t="shared" si="30"/>
        <v>0.25014967423842227</v>
      </c>
      <c r="GF12" s="160">
        <f t="shared" si="30"/>
        <v>0.28152492668621704</v>
      </c>
      <c r="GG12" s="160">
        <f t="shared" si="30"/>
        <v>0.2973134328358209</v>
      </c>
      <c r="GH12" s="160">
        <f t="shared" si="30"/>
        <v>0.31896005072923272</v>
      </c>
      <c r="GI12" s="160">
        <f t="shared" si="30"/>
        <v>0.29901960784313725</v>
      </c>
      <c r="GJ12" s="160">
        <f t="shared" si="30"/>
        <v>0.29011624331139674</v>
      </c>
      <c r="GK12" s="160">
        <f t="shared" si="30"/>
        <v>0.31389604810996563</v>
      </c>
      <c r="GL12" s="160">
        <f t="shared" si="30"/>
        <v>0.29331720592682187</v>
      </c>
      <c r="GM12" s="160">
        <f t="shared" si="30"/>
        <v>0.27012451423586326</v>
      </c>
      <c r="GN12" s="160">
        <f t="shared" si="30"/>
        <v>0.26256575863326215</v>
      </c>
      <c r="GO12" s="160">
        <f t="shared" si="30"/>
        <v>0.25562057283646444</v>
      </c>
      <c r="GP12" s="140">
        <f t="shared" si="30"/>
        <v>0.24032860753929003</v>
      </c>
      <c r="GQ12" s="160">
        <f t="shared" si="30"/>
        <v>0.32834495878249842</v>
      </c>
      <c r="GR12" s="160">
        <f t="shared" si="30"/>
        <v>0.28649138712601996</v>
      </c>
      <c r="GS12" s="160">
        <f t="shared" si="30"/>
        <v>0.3072798180045499</v>
      </c>
      <c r="GT12" s="160">
        <f t="shared" si="30"/>
        <v>0.31837606837606836</v>
      </c>
      <c r="GU12" s="160">
        <f t="shared" si="30"/>
        <v>0.29556515557499863</v>
      </c>
      <c r="GV12" s="160">
        <f t="shared" si="30"/>
        <v>0.27929037821855363</v>
      </c>
      <c r="GW12" s="160">
        <f t="shared" si="30"/>
        <v>0.32972552348613471</v>
      </c>
      <c r="GX12" s="160">
        <f t="shared" si="30"/>
        <v>0.30656259034403005</v>
      </c>
      <c r="GY12" s="160">
        <f t="shared" si="30"/>
        <v>0.29921702643076525</v>
      </c>
      <c r="GZ12" s="160">
        <f t="shared" si="30"/>
        <v>0.32855948149696845</v>
      </c>
      <c r="HA12" s="160">
        <f t="shared" si="30"/>
        <v>0.28827641531056614</v>
      </c>
      <c r="HB12" s="140">
        <f t="shared" si="30"/>
        <v>0.32535911005508156</v>
      </c>
      <c r="HC12" s="160">
        <f t="shared" si="30"/>
        <v>0.32049747841695869</v>
      </c>
      <c r="HD12" s="160">
        <f t="shared" si="30"/>
        <v>0.34470675835486836</v>
      </c>
      <c r="HE12" s="160">
        <f t="shared" si="30"/>
        <v>0.34252546572451131</v>
      </c>
      <c r="HF12" s="160">
        <f t="shared" si="30"/>
        <v>0.32982711935013537</v>
      </c>
      <c r="HG12" s="160">
        <f t="shared" si="30"/>
        <v>0.29995637863346153</v>
      </c>
      <c r="HH12" s="160">
        <f t="shared" si="30"/>
        <v>0.31931317729724379</v>
      </c>
      <c r="HI12" s="160">
        <f t="shared" si="30"/>
        <v>0.2879749041477867</v>
      </c>
      <c r="HJ12" s="160">
        <f t="shared" si="30"/>
        <v>0.31867893881970766</v>
      </c>
      <c r="HK12" s="160">
        <f t="shared" si="30"/>
        <v>0.43270868824531517</v>
      </c>
      <c r="HL12" s="160">
        <f t="shared" si="30"/>
        <v>0.44122086198222371</v>
      </c>
      <c r="HM12" s="160">
        <f t="shared" si="30"/>
        <v>0.34200777085027562</v>
      </c>
      <c r="HN12" s="140">
        <f t="shared" si="30"/>
        <v>0.33209889990197144</v>
      </c>
      <c r="HO12" s="160">
        <f t="shared" si="30"/>
        <v>0.34541368169686754</v>
      </c>
      <c r="HP12" s="160">
        <f t="shared" si="30"/>
        <v>0.37445887445887444</v>
      </c>
      <c r="HQ12" s="160">
        <f t="shared" si="30"/>
        <v>0.26382488479262672</v>
      </c>
      <c r="HR12" s="160">
        <f t="shared" si="30"/>
        <v>0.28427619452715158</v>
      </c>
      <c r="HS12" s="160">
        <f t="shared" si="30"/>
        <v>0.27586729283441902</v>
      </c>
      <c r="HT12" s="160">
        <f t="shared" si="30"/>
        <v>0.38894154818325433</v>
      </c>
      <c r="HU12" s="160">
        <f t="shared" si="30"/>
        <v>0.32433690088413214</v>
      </c>
      <c r="HV12" s="160">
        <f t="shared" si="30"/>
        <v>0.26745164003364169</v>
      </c>
      <c r="HW12" s="160">
        <f t="shared" si="30"/>
        <v>0.28387813392573785</v>
      </c>
      <c r="HX12" s="160">
        <f t="shared" si="30"/>
        <v>0.28791615289765721</v>
      </c>
      <c r="HY12" s="160">
        <f t="shared" si="30"/>
        <v>0.34331842054075085</v>
      </c>
      <c r="HZ12" s="140">
        <f t="shared" si="30"/>
        <v>0.33740632127728903</v>
      </c>
      <c r="IA12" s="160">
        <f t="shared" si="30"/>
        <v>0.30317876267517374</v>
      </c>
      <c r="IB12" s="160">
        <f t="shared" si="30"/>
        <v>0.32732772225144663</v>
      </c>
      <c r="IC12" s="160">
        <f t="shared" si="30"/>
        <v>0.27630619684082625</v>
      </c>
      <c r="ID12" s="160">
        <f t="shared" si="30"/>
        <v>0.28303068252974328</v>
      </c>
      <c r="IE12" s="160">
        <f t="shared" si="30"/>
        <v>0.30056577086280056</v>
      </c>
      <c r="IF12" s="160">
        <f t="shared" si="30"/>
        <v>0.26311066799601196</v>
      </c>
      <c r="IG12" s="160">
        <f t="shared" si="30"/>
        <v>0.28733431516936669</v>
      </c>
      <c r="IH12" s="160">
        <f t="shared" si="30"/>
        <v>0.25996775926921012</v>
      </c>
      <c r="II12" s="160">
        <f t="shared" si="30"/>
        <v>0.24550641064965339</v>
      </c>
      <c r="IJ12" s="160">
        <f t="shared" si="30"/>
        <v>0.26655515851896905</v>
      </c>
      <c r="IK12" s="160">
        <f t="shared" si="30"/>
        <v>0.28472772557455001</v>
      </c>
      <c r="IL12" s="140">
        <f t="shared" ref="IL12" si="31">IF(OR(ISBLANK(IL6),IL21&gt;0),"",IL11/IL6)</f>
        <v>0.25504235578862444</v>
      </c>
      <c r="IM12" s="160" t="str">
        <f t="shared" si="30"/>
        <v/>
      </c>
      <c r="IN12" s="160" t="str">
        <f t="shared" ref="IN12:IX12" si="32">IF(OR(ISBLANK(IN6),IN21&gt;0),"",IN11/IN6)</f>
        <v/>
      </c>
      <c r="IO12" s="160" t="str">
        <f t="shared" si="32"/>
        <v/>
      </c>
      <c r="IP12" s="160" t="str">
        <f t="shared" si="32"/>
        <v/>
      </c>
      <c r="IQ12" s="160" t="str">
        <f t="shared" si="32"/>
        <v/>
      </c>
      <c r="IR12" s="160" t="str">
        <f t="shared" si="32"/>
        <v/>
      </c>
      <c r="IS12" s="160" t="str">
        <f t="shared" si="32"/>
        <v/>
      </c>
      <c r="IT12" s="160" t="str">
        <f t="shared" si="32"/>
        <v/>
      </c>
      <c r="IU12" s="160" t="str">
        <f t="shared" si="32"/>
        <v/>
      </c>
      <c r="IV12" s="160" t="str">
        <f t="shared" si="32"/>
        <v/>
      </c>
      <c r="IW12" s="160" t="str">
        <f t="shared" si="32"/>
        <v/>
      </c>
      <c r="IX12" s="140" t="str">
        <f t="shared" si="32"/>
        <v/>
      </c>
    </row>
    <row r="13" spans="1:258" x14ac:dyDescent="0.2">
      <c r="A13" s="221" t="s">
        <v>53</v>
      </c>
      <c r="B13" s="123">
        <f>MIN(G13:XFD13)</f>
        <v>1</v>
      </c>
      <c r="C13" s="123">
        <f>MAX(G13:XFD13)</f>
        <v>269</v>
      </c>
      <c r="D13" s="123">
        <f>SUM(G13:XFD13)</f>
        <v>6501</v>
      </c>
      <c r="E13" s="124">
        <f>AVERAGE(G13:XFD13)</f>
        <v>33.510309278350519</v>
      </c>
      <c r="F13" s="125">
        <f>MEDIAN(G13:XFD13)</f>
        <v>20.5</v>
      </c>
      <c r="G13" s="169"/>
      <c r="H13" s="170"/>
      <c r="I13" s="170"/>
      <c r="J13" s="170"/>
      <c r="K13" s="170"/>
      <c r="R13" s="66"/>
      <c r="S13" s="67"/>
      <c r="AD13" s="66"/>
      <c r="AE13" s="67"/>
      <c r="AP13" s="66"/>
      <c r="AQ13" s="67"/>
      <c r="BA13" s="53">
        <v>154</v>
      </c>
      <c r="BB13" s="66">
        <v>196</v>
      </c>
      <c r="BC13" s="67">
        <v>269</v>
      </c>
      <c r="BD13" s="53">
        <v>123</v>
      </c>
      <c r="BE13" s="53">
        <v>75</v>
      </c>
      <c r="BF13" s="53">
        <v>82</v>
      </c>
      <c r="BG13" s="53">
        <v>111</v>
      </c>
      <c r="BH13" s="53">
        <v>54</v>
      </c>
      <c r="BI13" s="53">
        <v>107</v>
      </c>
      <c r="BJ13" s="53">
        <v>92</v>
      </c>
      <c r="BK13" s="53">
        <v>38</v>
      </c>
      <c r="BL13" s="53">
        <v>68</v>
      </c>
      <c r="BM13" s="53">
        <v>71</v>
      </c>
      <c r="BN13" s="66">
        <v>27</v>
      </c>
      <c r="BO13" s="67">
        <v>24</v>
      </c>
      <c r="BP13" s="53">
        <v>15</v>
      </c>
      <c r="BQ13" s="53">
        <v>30</v>
      </c>
      <c r="BR13" s="53">
        <v>33</v>
      </c>
      <c r="BS13" s="53">
        <v>16</v>
      </c>
      <c r="BT13" s="53">
        <v>13</v>
      </c>
      <c r="BU13" s="53">
        <v>22</v>
      </c>
      <c r="BV13" s="53">
        <v>44</v>
      </c>
      <c r="BW13" s="53">
        <v>6</v>
      </c>
      <c r="BX13" s="53">
        <v>21</v>
      </c>
      <c r="BY13" s="53">
        <v>30</v>
      </c>
      <c r="BZ13" s="66">
        <v>10</v>
      </c>
      <c r="CA13" s="67">
        <v>5</v>
      </c>
      <c r="CB13" s="53">
        <v>21</v>
      </c>
      <c r="CC13" s="53">
        <v>5</v>
      </c>
      <c r="CD13" s="53">
        <v>46</v>
      </c>
      <c r="CE13" s="53">
        <v>23</v>
      </c>
      <c r="CF13" s="53">
        <v>51</v>
      </c>
      <c r="CG13" s="53">
        <v>39</v>
      </c>
      <c r="CH13" s="53">
        <v>37</v>
      </c>
      <c r="CI13" s="53">
        <v>33</v>
      </c>
      <c r="CJ13" s="53">
        <v>32</v>
      </c>
      <c r="CK13" s="53">
        <v>110</v>
      </c>
      <c r="CL13" s="66">
        <v>219</v>
      </c>
      <c r="CM13" s="67">
        <v>69</v>
      </c>
      <c r="CN13" s="53">
        <v>56</v>
      </c>
      <c r="CO13" s="53">
        <v>41</v>
      </c>
      <c r="CP13" s="53">
        <v>44</v>
      </c>
      <c r="CQ13" s="53">
        <v>43</v>
      </c>
      <c r="CR13" s="53">
        <v>38</v>
      </c>
      <c r="CS13" s="53">
        <v>184</v>
      </c>
      <c r="CT13" s="53">
        <v>159</v>
      </c>
      <c r="CU13" s="53">
        <v>106</v>
      </c>
      <c r="CV13" s="53">
        <v>116</v>
      </c>
      <c r="CW13" s="53">
        <v>105</v>
      </c>
      <c r="CX13" s="66">
        <v>64</v>
      </c>
      <c r="CY13" s="67">
        <v>8</v>
      </c>
      <c r="CZ13" s="53">
        <v>26</v>
      </c>
      <c r="DA13" s="53">
        <v>38</v>
      </c>
      <c r="DB13" s="53">
        <v>78</v>
      </c>
      <c r="DC13" s="53">
        <v>39</v>
      </c>
      <c r="DD13" s="53">
        <v>71</v>
      </c>
      <c r="DE13" s="53">
        <v>77</v>
      </c>
      <c r="DF13" s="53">
        <v>136</v>
      </c>
      <c r="DG13" s="53">
        <v>54</v>
      </c>
      <c r="DH13" s="53">
        <v>43</v>
      </c>
      <c r="DI13" s="53">
        <v>29</v>
      </c>
      <c r="DJ13" s="66">
        <v>47</v>
      </c>
      <c r="DK13" s="67">
        <v>30</v>
      </c>
      <c r="DL13" s="53">
        <v>15</v>
      </c>
      <c r="DM13" s="53">
        <v>19</v>
      </c>
      <c r="DN13" s="53">
        <v>20</v>
      </c>
      <c r="DO13" s="53">
        <v>44</v>
      </c>
      <c r="DP13" s="53">
        <v>180</v>
      </c>
      <c r="DQ13" s="53">
        <v>29</v>
      </c>
      <c r="DR13" s="53">
        <v>18</v>
      </c>
      <c r="DS13" s="53">
        <v>13</v>
      </c>
      <c r="DT13" s="53">
        <v>5</v>
      </c>
      <c r="DU13" s="53">
        <v>31</v>
      </c>
      <c r="DV13" s="66">
        <v>24</v>
      </c>
      <c r="DW13" s="67">
        <v>4</v>
      </c>
      <c r="DX13" s="53">
        <v>4</v>
      </c>
      <c r="DY13" s="53">
        <v>2</v>
      </c>
      <c r="DZ13" s="53">
        <v>3</v>
      </c>
      <c r="EA13" s="53">
        <v>1</v>
      </c>
      <c r="EB13" s="53">
        <v>16</v>
      </c>
      <c r="EC13" s="53">
        <v>14</v>
      </c>
      <c r="ED13" s="53">
        <v>14</v>
      </c>
      <c r="EE13" s="53">
        <v>5</v>
      </c>
      <c r="EF13" s="53">
        <v>10</v>
      </c>
      <c r="EG13" s="53">
        <v>7</v>
      </c>
      <c r="EH13" s="66">
        <v>12</v>
      </c>
      <c r="EI13" s="67">
        <v>6</v>
      </c>
      <c r="EJ13" s="54">
        <v>19</v>
      </c>
      <c r="EK13" s="54">
        <v>10</v>
      </c>
      <c r="EL13" s="54">
        <v>42</v>
      </c>
      <c r="EM13" s="54">
        <v>19</v>
      </c>
      <c r="EN13" s="54">
        <v>29</v>
      </c>
      <c r="EO13" s="54">
        <v>9</v>
      </c>
      <c r="EP13" s="54">
        <v>6</v>
      </c>
      <c r="EQ13" s="54">
        <v>5</v>
      </c>
      <c r="ER13" s="54">
        <v>11</v>
      </c>
      <c r="ES13" s="54">
        <v>8</v>
      </c>
      <c r="ET13" s="55">
        <v>14</v>
      </c>
      <c r="EU13" s="67">
        <v>24</v>
      </c>
      <c r="EV13" s="54">
        <v>19</v>
      </c>
      <c r="EW13" s="54">
        <v>56</v>
      </c>
      <c r="EX13" s="54">
        <v>41</v>
      </c>
      <c r="EY13" s="54">
        <v>26</v>
      </c>
      <c r="EZ13" s="68">
        <v>12</v>
      </c>
      <c r="FA13" s="54">
        <v>17</v>
      </c>
      <c r="FB13" s="54">
        <v>16</v>
      </c>
      <c r="FC13" s="54">
        <v>31</v>
      </c>
      <c r="FD13" s="54">
        <v>24</v>
      </c>
      <c r="FE13" s="54">
        <v>27</v>
      </c>
      <c r="FF13" s="55">
        <v>63</v>
      </c>
      <c r="FG13" s="56">
        <v>25</v>
      </c>
      <c r="FH13" s="54">
        <v>12</v>
      </c>
      <c r="FI13" s="54">
        <v>7</v>
      </c>
      <c r="FJ13" s="68">
        <v>1</v>
      </c>
      <c r="FK13" s="68">
        <v>1</v>
      </c>
      <c r="FL13" s="68">
        <v>13</v>
      </c>
      <c r="FM13" s="54">
        <v>25</v>
      </c>
      <c r="FN13" s="54">
        <v>14</v>
      </c>
      <c r="FO13" s="54">
        <v>9</v>
      </c>
      <c r="FP13" s="54">
        <v>1</v>
      </c>
      <c r="FQ13" s="68">
        <v>2</v>
      </c>
      <c r="FR13" s="55">
        <v>37</v>
      </c>
      <c r="FS13" s="56">
        <v>1</v>
      </c>
      <c r="FT13" s="68">
        <v>4</v>
      </c>
      <c r="FU13" s="68">
        <v>1</v>
      </c>
      <c r="FV13" s="68">
        <v>9</v>
      </c>
      <c r="FW13" s="68">
        <v>10</v>
      </c>
      <c r="FX13" s="68">
        <v>3</v>
      </c>
      <c r="FY13" s="54">
        <v>4</v>
      </c>
      <c r="FZ13" s="54">
        <v>4</v>
      </c>
      <c r="GA13" s="54">
        <v>2</v>
      </c>
      <c r="GB13" s="68">
        <v>14</v>
      </c>
      <c r="GC13" s="53">
        <v>73</v>
      </c>
      <c r="GD13" s="55">
        <v>99</v>
      </c>
      <c r="GE13" s="56">
        <v>29</v>
      </c>
      <c r="GF13" s="68">
        <v>18</v>
      </c>
      <c r="GG13" s="68">
        <v>8</v>
      </c>
      <c r="GH13" s="68">
        <v>2</v>
      </c>
      <c r="GI13" s="68">
        <v>5</v>
      </c>
      <c r="GJ13" s="68">
        <v>15</v>
      </c>
      <c r="GK13" s="54">
        <v>5</v>
      </c>
      <c r="GL13" s="54">
        <v>20</v>
      </c>
      <c r="GM13" s="54">
        <v>11</v>
      </c>
      <c r="GN13" s="68">
        <v>41</v>
      </c>
      <c r="GO13" s="53">
        <v>24</v>
      </c>
      <c r="GP13" s="55">
        <v>55</v>
      </c>
      <c r="GQ13" s="56">
        <v>38</v>
      </c>
      <c r="GR13" s="68">
        <v>7</v>
      </c>
      <c r="GS13" s="68">
        <v>27</v>
      </c>
      <c r="GT13" s="68">
        <v>12</v>
      </c>
      <c r="GU13" s="68">
        <v>24</v>
      </c>
      <c r="GV13" s="68">
        <v>24</v>
      </c>
      <c r="GW13" s="54">
        <v>5</v>
      </c>
      <c r="GX13" s="54">
        <v>15</v>
      </c>
      <c r="GY13" s="54">
        <v>49</v>
      </c>
      <c r="GZ13" s="68">
        <v>21</v>
      </c>
      <c r="HA13" s="53">
        <v>44</v>
      </c>
      <c r="HB13" s="55">
        <v>35</v>
      </c>
      <c r="HC13" s="56">
        <v>48</v>
      </c>
      <c r="HD13" s="68">
        <v>23</v>
      </c>
      <c r="HE13" s="68">
        <v>16</v>
      </c>
      <c r="HF13" s="68">
        <v>17</v>
      </c>
      <c r="HG13" s="68">
        <v>56</v>
      </c>
      <c r="HH13" s="68">
        <v>33</v>
      </c>
      <c r="HI13" s="54">
        <v>22</v>
      </c>
      <c r="HJ13" s="54">
        <v>7</v>
      </c>
      <c r="HK13" s="54">
        <v>3</v>
      </c>
      <c r="HL13" s="68">
        <v>5</v>
      </c>
      <c r="HM13" s="53">
        <v>18</v>
      </c>
      <c r="HN13" s="55">
        <v>8</v>
      </c>
      <c r="HO13" s="56">
        <v>9</v>
      </c>
      <c r="HP13" s="68">
        <v>1</v>
      </c>
      <c r="HQ13" s="68">
        <v>13</v>
      </c>
      <c r="HR13" s="68">
        <v>4</v>
      </c>
      <c r="HS13" s="68">
        <v>4</v>
      </c>
      <c r="HT13" s="68">
        <v>5</v>
      </c>
      <c r="HU13" s="54">
        <v>21</v>
      </c>
      <c r="HV13" s="54">
        <v>4</v>
      </c>
      <c r="HW13" s="54">
        <v>17</v>
      </c>
      <c r="HX13" s="68">
        <v>8</v>
      </c>
      <c r="HY13" s="53">
        <v>2</v>
      </c>
      <c r="HZ13" s="55">
        <v>3</v>
      </c>
      <c r="IA13" s="56">
        <v>4</v>
      </c>
      <c r="IB13" s="68">
        <v>3</v>
      </c>
      <c r="IC13" s="68">
        <v>6</v>
      </c>
      <c r="ID13" s="68">
        <v>1</v>
      </c>
      <c r="IE13" s="68">
        <v>3</v>
      </c>
      <c r="IF13" s="68">
        <v>22</v>
      </c>
      <c r="IG13" s="54">
        <v>4</v>
      </c>
      <c r="IH13" s="54">
        <v>34</v>
      </c>
      <c r="II13" s="54">
        <v>42</v>
      </c>
      <c r="IJ13" s="68">
        <v>33</v>
      </c>
      <c r="IK13" s="53">
        <v>9</v>
      </c>
      <c r="IL13" s="55">
        <v>11</v>
      </c>
      <c r="IM13" s="56"/>
      <c r="IN13" s="68"/>
      <c r="IO13" s="68"/>
      <c r="IP13" s="68"/>
      <c r="IQ13" s="68"/>
      <c r="IR13" s="68"/>
      <c r="IS13" s="54"/>
      <c r="IT13" s="54"/>
      <c r="IU13" s="54"/>
      <c r="IV13" s="68"/>
      <c r="IX13" s="55"/>
    </row>
    <row r="14" spans="1:258" x14ac:dyDescent="0.2">
      <c r="A14" s="221" t="s">
        <v>298</v>
      </c>
      <c r="B14" s="126">
        <f>MIN(G14:XFD14)</f>
        <v>6.3403499873192998E-5</v>
      </c>
      <c r="C14" s="126">
        <f>MAX(G14:XFD14)</f>
        <v>1.0310433710635437E-2</v>
      </c>
      <c r="D14" s="182"/>
      <c r="E14" s="127">
        <f>AVERAGE(G14:XFD14)</f>
        <v>1.7481780613344412E-3</v>
      </c>
      <c r="F14" s="186"/>
      <c r="G14" s="196" t="str">
        <f t="shared" ref="G14:AZ14" si="33">IF(OR(ISBLANK(G6),G21&gt;0),"",G13/G6)</f>
        <v/>
      </c>
      <c r="H14" s="196" t="str">
        <f t="shared" si="33"/>
        <v/>
      </c>
      <c r="I14" s="196" t="str">
        <f t="shared" si="33"/>
        <v/>
      </c>
      <c r="J14" s="196" t="str">
        <f t="shared" si="33"/>
        <v/>
      </c>
      <c r="K14" s="196" t="str">
        <f t="shared" si="33"/>
        <v/>
      </c>
      <c r="L14" s="139" t="str">
        <f t="shared" si="33"/>
        <v/>
      </c>
      <c r="M14" s="139" t="str">
        <f t="shared" si="33"/>
        <v/>
      </c>
      <c r="N14" s="139" t="str">
        <f t="shared" si="33"/>
        <v/>
      </c>
      <c r="O14" s="139" t="str">
        <f t="shared" si="33"/>
        <v/>
      </c>
      <c r="P14" s="139" t="str">
        <f t="shared" si="33"/>
        <v/>
      </c>
      <c r="Q14" s="139" t="str">
        <f t="shared" si="33"/>
        <v/>
      </c>
      <c r="R14" s="140" t="str">
        <f t="shared" si="33"/>
        <v/>
      </c>
      <c r="S14" s="139" t="str">
        <f t="shared" si="33"/>
        <v/>
      </c>
      <c r="T14" s="139" t="str">
        <f t="shared" si="33"/>
        <v/>
      </c>
      <c r="U14" s="139" t="str">
        <f t="shared" si="33"/>
        <v/>
      </c>
      <c r="V14" s="139" t="str">
        <f t="shared" si="33"/>
        <v/>
      </c>
      <c r="W14" s="139" t="str">
        <f t="shared" si="33"/>
        <v/>
      </c>
      <c r="X14" s="139" t="str">
        <f t="shared" si="33"/>
        <v/>
      </c>
      <c r="Y14" s="139" t="str">
        <f t="shared" si="33"/>
        <v/>
      </c>
      <c r="Z14" s="139" t="str">
        <f t="shared" si="33"/>
        <v/>
      </c>
      <c r="AA14" s="139" t="str">
        <f t="shared" si="33"/>
        <v/>
      </c>
      <c r="AB14" s="139" t="str">
        <f t="shared" si="33"/>
        <v/>
      </c>
      <c r="AC14" s="139" t="str">
        <f t="shared" si="33"/>
        <v/>
      </c>
      <c r="AD14" s="140" t="str">
        <f t="shared" si="33"/>
        <v/>
      </c>
      <c r="AE14" s="139" t="str">
        <f t="shared" si="33"/>
        <v/>
      </c>
      <c r="AF14" s="139" t="str">
        <f t="shared" si="33"/>
        <v/>
      </c>
      <c r="AG14" s="139" t="str">
        <f t="shared" si="33"/>
        <v/>
      </c>
      <c r="AH14" s="139" t="str">
        <f t="shared" si="33"/>
        <v/>
      </c>
      <c r="AI14" s="139" t="str">
        <f t="shared" si="33"/>
        <v/>
      </c>
      <c r="AJ14" s="139" t="str">
        <f t="shared" si="33"/>
        <v/>
      </c>
      <c r="AK14" s="139" t="str">
        <f t="shared" si="33"/>
        <v/>
      </c>
      <c r="AL14" s="139" t="str">
        <f t="shared" si="33"/>
        <v/>
      </c>
      <c r="AM14" s="139" t="str">
        <f t="shared" si="33"/>
        <v/>
      </c>
      <c r="AN14" s="139" t="str">
        <f t="shared" si="33"/>
        <v/>
      </c>
      <c r="AO14" s="139" t="str">
        <f t="shared" si="33"/>
        <v/>
      </c>
      <c r="AP14" s="140" t="str">
        <f t="shared" si="33"/>
        <v/>
      </c>
      <c r="AQ14" s="139" t="str">
        <f t="shared" si="33"/>
        <v/>
      </c>
      <c r="AR14" s="139" t="str">
        <f t="shared" si="33"/>
        <v/>
      </c>
      <c r="AS14" s="139" t="str">
        <f t="shared" si="33"/>
        <v/>
      </c>
      <c r="AT14" s="139" t="str">
        <f t="shared" si="33"/>
        <v/>
      </c>
      <c r="AU14" s="139" t="str">
        <f t="shared" si="33"/>
        <v/>
      </c>
      <c r="AV14" s="139" t="str">
        <f t="shared" si="33"/>
        <v/>
      </c>
      <c r="AW14" s="139" t="str">
        <f t="shared" si="33"/>
        <v/>
      </c>
      <c r="AX14" s="139" t="str">
        <f t="shared" si="33"/>
        <v/>
      </c>
      <c r="AY14" s="139" t="str">
        <f t="shared" si="33"/>
        <v/>
      </c>
      <c r="AZ14" s="139" t="str">
        <f t="shared" si="33"/>
        <v/>
      </c>
      <c r="BA14" s="139" t="str">
        <f>IF(OR(ISBLANK(BA6),BA21&gt;0),"",BA13/BA6)</f>
        <v/>
      </c>
      <c r="BB14" s="140" t="str">
        <f t="shared" ref="BB14:DM14" si="34">IF(OR(ISBLANK(BB6),BB21&gt;0),"",BB13/BB6)</f>
        <v/>
      </c>
      <c r="BC14" s="139" t="str">
        <f t="shared" si="34"/>
        <v/>
      </c>
      <c r="BD14" s="139" t="str">
        <f t="shared" si="34"/>
        <v/>
      </c>
      <c r="BE14" s="139" t="str">
        <f t="shared" si="34"/>
        <v/>
      </c>
      <c r="BF14" s="139" t="str">
        <f t="shared" si="34"/>
        <v/>
      </c>
      <c r="BG14" s="139">
        <f t="shared" si="34"/>
        <v>3.3762204580709918E-3</v>
      </c>
      <c r="BH14" s="139">
        <f t="shared" si="34"/>
        <v>2.2516887665749311E-3</v>
      </c>
      <c r="BI14" s="139">
        <f t="shared" si="34"/>
        <v>3.0508667883211681E-3</v>
      </c>
      <c r="BJ14" s="139">
        <f t="shared" si="34"/>
        <v>2.6671305154519626E-3</v>
      </c>
      <c r="BK14" s="139">
        <f t="shared" si="34"/>
        <v>1.3592788667906711E-3</v>
      </c>
      <c r="BL14" s="139">
        <f t="shared" si="34"/>
        <v>2.7674901306418134E-3</v>
      </c>
      <c r="BM14" s="139">
        <f t="shared" si="34"/>
        <v>2.2748389990708403E-3</v>
      </c>
      <c r="BN14" s="140">
        <f t="shared" si="34"/>
        <v>1.1783703574390085E-3</v>
      </c>
      <c r="BO14" s="139">
        <f t="shared" si="34"/>
        <v>1.1619462599854757E-3</v>
      </c>
      <c r="BP14" s="139">
        <f t="shared" si="34"/>
        <v>8.8778409090909088E-4</v>
      </c>
      <c r="BQ14" s="139">
        <f t="shared" si="34"/>
        <v>1.4981273408239701E-3</v>
      </c>
      <c r="BR14" s="139">
        <f t="shared" si="34"/>
        <v>1.537458069325382E-3</v>
      </c>
      <c r="BS14" s="139">
        <f t="shared" si="34"/>
        <v>9.7973179842018258E-4</v>
      </c>
      <c r="BT14" s="139">
        <f t="shared" si="34"/>
        <v>9.7714972940469037E-4</v>
      </c>
      <c r="BU14" s="139">
        <f t="shared" si="34"/>
        <v>1.8016542461714846E-3</v>
      </c>
      <c r="BV14" s="139">
        <f t="shared" si="34"/>
        <v>2.4167856750521807E-3</v>
      </c>
      <c r="BW14" s="139">
        <f t="shared" si="34"/>
        <v>9.8570724494825043E-4</v>
      </c>
      <c r="BX14" s="139">
        <f t="shared" si="34"/>
        <v>2.9045643153526972E-3</v>
      </c>
      <c r="BY14" s="139">
        <f t="shared" si="34"/>
        <v>2.5016677785190127E-3</v>
      </c>
      <c r="BZ14" s="140">
        <f t="shared" si="34"/>
        <v>7.4816699087236276E-4</v>
      </c>
      <c r="CA14" s="139">
        <f t="shared" si="34"/>
        <v>5.5236411842686701E-4</v>
      </c>
      <c r="CB14" s="139">
        <f t="shared" si="34"/>
        <v>2.195504443282802E-3</v>
      </c>
      <c r="CC14" s="139">
        <f t="shared" si="34"/>
        <v>6.9079856313898863E-4</v>
      </c>
      <c r="CD14" s="139">
        <f t="shared" si="34"/>
        <v>2.5177887246852766E-3</v>
      </c>
      <c r="CE14" s="139">
        <f t="shared" si="34"/>
        <v>1.9860115706761073E-3</v>
      </c>
      <c r="CF14" s="139">
        <f t="shared" si="34"/>
        <v>3.642857142857143E-3</v>
      </c>
      <c r="CG14" s="139">
        <f t="shared" si="34"/>
        <v>2.2727272727272726E-3</v>
      </c>
      <c r="CH14" s="139">
        <f t="shared" si="34"/>
        <v>2.6913005528076809E-3</v>
      </c>
      <c r="CI14" s="139">
        <f t="shared" si="34"/>
        <v>3.0073817552173517E-3</v>
      </c>
      <c r="CJ14" s="139">
        <f t="shared" si="34"/>
        <v>2.0757654385054488E-3</v>
      </c>
      <c r="CK14" s="139">
        <f t="shared" si="34"/>
        <v>6.690590596679034E-3</v>
      </c>
      <c r="CL14" s="140">
        <f t="shared" si="34"/>
        <v>7.9932841813271042E-3</v>
      </c>
      <c r="CM14" s="139">
        <f t="shared" si="34"/>
        <v>5.4875139176077618E-3</v>
      </c>
      <c r="CN14" s="139">
        <f t="shared" si="34"/>
        <v>4.5654655144301325E-3</v>
      </c>
      <c r="CO14" s="139">
        <f t="shared" si="34"/>
        <v>4.7796689204942875E-3</v>
      </c>
      <c r="CP14" s="139">
        <f t="shared" si="34"/>
        <v>5.989654233596515E-3</v>
      </c>
      <c r="CQ14" s="139">
        <f t="shared" si="34"/>
        <v>5.4292929292929296E-3</v>
      </c>
      <c r="CR14" s="139">
        <f t="shared" si="34"/>
        <v>3.9857352632683028E-3</v>
      </c>
      <c r="CS14" s="139">
        <f t="shared" si="34"/>
        <v>1.0310433710635437E-2</v>
      </c>
      <c r="CT14" s="139">
        <f t="shared" si="34"/>
        <v>9.0371717631010564E-3</v>
      </c>
      <c r="CU14" s="139">
        <f t="shared" si="34"/>
        <v>5.0077951528322388E-3</v>
      </c>
      <c r="CV14" s="139">
        <f t="shared" si="34"/>
        <v>5.2502941975196889E-3</v>
      </c>
      <c r="CW14" s="139">
        <f t="shared" si="34"/>
        <v>4.9323562570462234E-3</v>
      </c>
      <c r="CX14" s="140">
        <f t="shared" si="34"/>
        <v>3.6338859868271633E-3</v>
      </c>
      <c r="CY14" s="139">
        <f t="shared" si="34"/>
        <v>1.4861601337544121E-3</v>
      </c>
      <c r="CZ14" s="139">
        <f t="shared" si="34"/>
        <v>2.719665271966527E-3</v>
      </c>
      <c r="DA14" s="139">
        <f t="shared" si="34"/>
        <v>4.0979186886660199E-3</v>
      </c>
      <c r="DB14" s="139">
        <f t="shared" si="34"/>
        <v>5.5686442493039197E-3</v>
      </c>
      <c r="DC14" s="139">
        <f t="shared" si="34"/>
        <v>3.5878564857405705E-3</v>
      </c>
      <c r="DD14" s="139">
        <f t="shared" si="34"/>
        <v>5.1568855316676352E-3</v>
      </c>
      <c r="DE14" s="139">
        <f t="shared" si="34"/>
        <v>3.8542396636299932E-3</v>
      </c>
      <c r="DF14" s="139">
        <f t="shared" si="34"/>
        <v>4.6647230320699708E-3</v>
      </c>
      <c r="DG14" s="139">
        <f t="shared" si="34"/>
        <v>3.2844717474606166E-3</v>
      </c>
      <c r="DH14" s="139">
        <f t="shared" si="34"/>
        <v>3.1357106395391234E-3</v>
      </c>
      <c r="DI14" s="139">
        <f t="shared" si="34"/>
        <v>1.8881437593593333E-3</v>
      </c>
      <c r="DJ14" s="140">
        <f t="shared" si="34"/>
        <v>2.3102634683444751E-3</v>
      </c>
      <c r="DK14" s="139">
        <f t="shared" si="34"/>
        <v>1.5356265356265355E-3</v>
      </c>
      <c r="DL14" s="139">
        <f t="shared" si="34"/>
        <v>1.1411182959300114E-3</v>
      </c>
      <c r="DM14" s="139">
        <f t="shared" si="34"/>
        <v>1.252802320981142E-3</v>
      </c>
      <c r="DN14" s="139">
        <f t="shared" ref="DN14:FY14" si="35">IF(OR(ISBLANK(DN6),DN21&gt;0),"",DN13/DN6)</f>
        <v>1.0150223304912708E-3</v>
      </c>
      <c r="DO14" s="139">
        <f t="shared" si="35"/>
        <v>2.2502940725208408E-3</v>
      </c>
      <c r="DP14" s="139">
        <f t="shared" si="35"/>
        <v>5.0754264768081208E-3</v>
      </c>
      <c r="DQ14" s="139">
        <f t="shared" si="35"/>
        <v>1.9869818430969508E-3</v>
      </c>
      <c r="DR14" s="139">
        <f t="shared" si="35"/>
        <v>1.2538311507383673E-3</v>
      </c>
      <c r="DS14" s="139">
        <f t="shared" si="35"/>
        <v>1.0620915032679738E-3</v>
      </c>
      <c r="DT14" s="139">
        <f t="shared" si="35"/>
        <v>6.4449600412477446E-4</v>
      </c>
      <c r="DU14" s="139">
        <f t="shared" si="35"/>
        <v>1.772644098810613E-3</v>
      </c>
      <c r="DV14" s="140">
        <f t="shared" si="35"/>
        <v>1.4835878098534956E-3</v>
      </c>
      <c r="DW14" s="139">
        <f t="shared" si="35"/>
        <v>3.0590394616090549E-4</v>
      </c>
      <c r="DX14" s="139">
        <f t="shared" si="35"/>
        <v>4.0310390003023278E-4</v>
      </c>
      <c r="DY14" s="139">
        <f t="shared" si="35"/>
        <v>1.2425447316103378E-4</v>
      </c>
      <c r="DZ14" s="139">
        <f t="shared" si="35"/>
        <v>1.7194933226342637E-4</v>
      </c>
      <c r="EA14" s="139">
        <f t="shared" si="35"/>
        <v>7.7549437766576189E-5</v>
      </c>
      <c r="EB14" s="139">
        <f t="shared" si="35"/>
        <v>1.0691613765452723E-3</v>
      </c>
      <c r="EC14" s="139">
        <f t="shared" si="35"/>
        <v>7.8616352201257866E-4</v>
      </c>
      <c r="ED14" s="139">
        <f t="shared" si="35"/>
        <v>9.5844458136509888E-4</v>
      </c>
      <c r="EE14" s="139">
        <f t="shared" si="35"/>
        <v>4.1159038524860058E-4</v>
      </c>
      <c r="EF14" s="139">
        <f t="shared" si="35"/>
        <v>8.5091899251191281E-4</v>
      </c>
      <c r="EG14" s="139">
        <f t="shared" si="35"/>
        <v>5.7475983249856313E-4</v>
      </c>
      <c r="EH14" s="140">
        <f t="shared" si="35"/>
        <v>8.1042750050651716E-4</v>
      </c>
      <c r="EI14" s="139">
        <f t="shared" si="35"/>
        <v>7.3251129288243199E-4</v>
      </c>
      <c r="EJ14" s="139">
        <f t="shared" si="35"/>
        <v>1.3924514474166361E-3</v>
      </c>
      <c r="EK14" s="139">
        <f t="shared" si="35"/>
        <v>6.1124694376528117E-4</v>
      </c>
      <c r="EL14" s="139">
        <f t="shared" si="35"/>
        <v>2.7131782945736434E-3</v>
      </c>
      <c r="EM14" s="139">
        <f t="shared" si="35"/>
        <v>1.1386791322066402E-3</v>
      </c>
      <c r="EN14" s="139">
        <f t="shared" si="35"/>
        <v>1.2642776179265847E-3</v>
      </c>
      <c r="EO14" s="139">
        <f t="shared" si="35"/>
        <v>5.5079559363525096E-4</v>
      </c>
      <c r="EP14" s="139">
        <f t="shared" si="35"/>
        <v>5.9755004481625333E-4</v>
      </c>
      <c r="EQ14" s="139">
        <f t="shared" si="35"/>
        <v>7.7101002313030066E-4</v>
      </c>
      <c r="ER14" s="139">
        <f t="shared" si="35"/>
        <v>7.2688825745060464E-4</v>
      </c>
      <c r="ES14" s="139">
        <f t="shared" si="35"/>
        <v>5.4050401999864871E-4</v>
      </c>
      <c r="ET14" s="140">
        <f t="shared" si="35"/>
        <v>8.4730375839738546E-4</v>
      </c>
      <c r="EU14" s="139">
        <f t="shared" si="35"/>
        <v>1.6005335111703902E-3</v>
      </c>
      <c r="EV14" s="139">
        <f t="shared" si="35"/>
        <v>1.0429818301586431E-3</v>
      </c>
      <c r="EW14" s="139">
        <f t="shared" si="35"/>
        <v>2.284968173657581E-3</v>
      </c>
      <c r="EX14" s="139">
        <f t="shared" si="35"/>
        <v>1.474820143884892E-3</v>
      </c>
      <c r="EY14" s="139">
        <f t="shared" si="35"/>
        <v>7.9034562422105356E-4</v>
      </c>
      <c r="EZ14" s="139">
        <f t="shared" si="35"/>
        <v>3.6224227971141368E-4</v>
      </c>
      <c r="FA14" s="139">
        <f t="shared" si="35"/>
        <v>5.9252030253389564E-4</v>
      </c>
      <c r="FB14" s="139">
        <f t="shared" si="35"/>
        <v>7.1774627669118972E-4</v>
      </c>
      <c r="FC14" s="139">
        <f t="shared" si="35"/>
        <v>9.53640754299074E-4</v>
      </c>
      <c r="FD14" s="139">
        <f t="shared" si="35"/>
        <v>7.2738293680860741E-4</v>
      </c>
      <c r="FE14" s="139">
        <f t="shared" si="35"/>
        <v>9.6153846153846159E-4</v>
      </c>
      <c r="FF14" s="140">
        <f t="shared" si="35"/>
        <v>2.3099769002309979E-3</v>
      </c>
      <c r="FG14" s="139">
        <f t="shared" si="35"/>
        <v>1.2170780390438635E-3</v>
      </c>
      <c r="FH14" s="139">
        <f t="shared" si="35"/>
        <v>1.0080645161290322E-3</v>
      </c>
      <c r="FI14" s="139">
        <f t="shared" si="35"/>
        <v>7.6511094108645751E-4</v>
      </c>
      <c r="FJ14" s="139">
        <f t="shared" si="35"/>
        <v>8.4745762711864412E-5</v>
      </c>
      <c r="FK14" s="139">
        <f t="shared" si="35"/>
        <v>6.3403499873192998E-5</v>
      </c>
      <c r="FL14" s="139">
        <f t="shared" si="35"/>
        <v>6.9828651232744262E-4</v>
      </c>
      <c r="FM14" s="139">
        <f t="shared" si="35"/>
        <v>1.2794268167860799E-3</v>
      </c>
      <c r="FN14" s="139">
        <f t="shared" si="35"/>
        <v>8.6601509340591368E-4</v>
      </c>
      <c r="FO14" s="139">
        <f t="shared" si="35"/>
        <v>6.3784549964564143E-4</v>
      </c>
      <c r="FP14" s="139">
        <f t="shared" si="35"/>
        <v>6.7535625042209772E-5</v>
      </c>
      <c r="FQ14" s="139">
        <f t="shared" si="35"/>
        <v>1.7403411068569441E-4</v>
      </c>
      <c r="FR14" s="140">
        <f t="shared" si="35"/>
        <v>3.2204717555923057E-3</v>
      </c>
      <c r="FS14" s="139">
        <f t="shared" si="35"/>
        <v>7.3572689817539725E-5</v>
      </c>
      <c r="FT14" s="139">
        <f t="shared" si="35"/>
        <v>4.2996882726002364E-4</v>
      </c>
      <c r="FU14" s="139">
        <f t="shared" si="35"/>
        <v>8.3766124979058472E-5</v>
      </c>
      <c r="FV14" s="139">
        <f t="shared" si="35"/>
        <v>6.833194138637917E-4</v>
      </c>
      <c r="FW14" s="139">
        <f t="shared" si="35"/>
        <v>7.6528659983163695E-4</v>
      </c>
      <c r="FX14" s="139">
        <f t="shared" si="35"/>
        <v>2.9342723004694836E-4</v>
      </c>
      <c r="FY14" s="139">
        <f t="shared" si="35"/>
        <v>3.0773965225419295E-4</v>
      </c>
      <c r="FZ14" s="139">
        <f t="shared" ref="FZ14:IM14" si="36">IF(OR(ISBLANK(FZ6),FZ21&gt;0),"",FZ13/FZ6)</f>
        <v>3.3818058843422386E-4</v>
      </c>
      <c r="GA14" s="139">
        <f t="shared" si="36"/>
        <v>1.7341541663053845E-4</v>
      </c>
      <c r="GB14" s="139">
        <f t="shared" si="36"/>
        <v>8.8680559954392856E-4</v>
      </c>
      <c r="GC14" s="139">
        <f t="shared" si="36"/>
        <v>3.5709044660764077E-3</v>
      </c>
      <c r="GD14" s="140">
        <f t="shared" si="36"/>
        <v>5.3317535545023701E-3</v>
      </c>
      <c r="GE14" s="139">
        <f t="shared" si="36"/>
        <v>1.0213065680577567E-3</v>
      </c>
      <c r="GF14" s="139">
        <f t="shared" si="36"/>
        <v>7.434637148403618E-4</v>
      </c>
      <c r="GG14" s="139">
        <f t="shared" si="36"/>
        <v>3.980099502487562E-4</v>
      </c>
      <c r="GH14" s="139">
        <f t="shared" si="36"/>
        <v>1.4091453533431975E-4</v>
      </c>
      <c r="GI14" s="139">
        <f t="shared" si="36"/>
        <v>2.5799793601651185E-4</v>
      </c>
      <c r="GJ14" s="139">
        <f t="shared" si="36"/>
        <v>9.2256596346638781E-4</v>
      </c>
      <c r="GK14" s="139">
        <f t="shared" si="36"/>
        <v>5.3694158075601379E-4</v>
      </c>
      <c r="GL14" s="139">
        <f t="shared" si="36"/>
        <v>2.0159258139300475E-3</v>
      </c>
      <c r="GM14" s="139">
        <f t="shared" si="36"/>
        <v>8.7239273534776742E-4</v>
      </c>
      <c r="GN14" s="139">
        <f t="shared" si="36"/>
        <v>2.1355278920777124E-3</v>
      </c>
      <c r="GO14" s="139">
        <f t="shared" si="36"/>
        <v>1.4782876501385895E-3</v>
      </c>
      <c r="GP14" s="140">
        <f t="shared" si="36"/>
        <v>1.5111550719859325E-3</v>
      </c>
      <c r="GQ14" s="139">
        <f t="shared" si="36"/>
        <v>1.606425702811245E-3</v>
      </c>
      <c r="GR14" s="139">
        <f t="shared" si="36"/>
        <v>4.8817909198688891E-4</v>
      </c>
      <c r="GS14" s="139">
        <f t="shared" si="36"/>
        <v>1.4624634384140397E-3</v>
      </c>
      <c r="GT14" s="139">
        <f t="shared" si="36"/>
        <v>7.326007326007326E-4</v>
      </c>
      <c r="GU14" s="139">
        <f t="shared" si="36"/>
        <v>1.3124077213320939E-3</v>
      </c>
      <c r="GV14" s="139">
        <f t="shared" si="36"/>
        <v>1.4783787113465566E-3</v>
      </c>
      <c r="GW14" s="139">
        <f t="shared" si="36"/>
        <v>3.537068477645727E-4</v>
      </c>
      <c r="GX14" s="139">
        <f t="shared" si="36"/>
        <v>8.6730268863833475E-4</v>
      </c>
      <c r="GY14" s="139">
        <f t="shared" si="36"/>
        <v>2.11965220400571E-3</v>
      </c>
      <c r="GZ14" s="139">
        <f t="shared" si="36"/>
        <v>1.0976374660255071E-3</v>
      </c>
      <c r="HA14" s="139">
        <f t="shared" si="36"/>
        <v>2.5212010084804033E-3</v>
      </c>
      <c r="HB14" s="140">
        <f t="shared" si="36"/>
        <v>1.8900529214818016E-3</v>
      </c>
      <c r="HC14" s="139">
        <f t="shared" si="36"/>
        <v>2.0514573895204719E-3</v>
      </c>
      <c r="HD14" s="139">
        <f t="shared" si="36"/>
        <v>1.0074022162848758E-3</v>
      </c>
      <c r="HE14" s="139">
        <f t="shared" si="36"/>
        <v>7.341470129393411E-4</v>
      </c>
      <c r="HF14" s="139">
        <f t="shared" si="36"/>
        <v>8.8523224328264946E-4</v>
      </c>
      <c r="HG14" s="139">
        <f t="shared" si="36"/>
        <v>2.2207241146845382E-3</v>
      </c>
      <c r="HH14" s="139">
        <f t="shared" si="36"/>
        <v>1.6329358206739572E-3</v>
      </c>
      <c r="HI14" s="139">
        <f t="shared" si="36"/>
        <v>1.533635413035901E-3</v>
      </c>
      <c r="HJ14" s="139">
        <f t="shared" si="36"/>
        <v>7.5798592311857071E-4</v>
      </c>
      <c r="HK14" s="139">
        <f t="shared" si="36"/>
        <v>7.3010464833292768E-4</v>
      </c>
      <c r="HL14" s="139">
        <f t="shared" si="36"/>
        <v>8.3850410867013247E-4</v>
      </c>
      <c r="HM14" s="139">
        <f t="shared" si="36"/>
        <v>1.626457034426674E-3</v>
      </c>
      <c r="HN14" s="140">
        <f t="shared" si="36"/>
        <v>8.7136477507896738E-4</v>
      </c>
      <c r="HO14" s="139">
        <f t="shared" si="36"/>
        <v>1.2642225031605564E-3</v>
      </c>
      <c r="HP14" s="139">
        <f t="shared" si="36"/>
        <v>1.3528138528138528E-4</v>
      </c>
      <c r="HQ14" s="139">
        <f t="shared" si="36"/>
        <v>1.152073732718894E-3</v>
      </c>
      <c r="HR14" s="139">
        <f t="shared" si="36"/>
        <v>5.671345526726216E-4</v>
      </c>
      <c r="HS14" s="139">
        <f t="shared" si="36"/>
        <v>6.0596879260718076E-4</v>
      </c>
      <c r="HT14" s="139">
        <f t="shared" si="36"/>
        <v>7.8988941548183253E-4</v>
      </c>
      <c r="HU14" s="139">
        <f t="shared" si="36"/>
        <v>2.4429967426710096E-3</v>
      </c>
      <c r="HV14" s="139">
        <f t="shared" si="36"/>
        <v>3.7379684141669004E-4</v>
      </c>
      <c r="HW14" s="139">
        <f t="shared" si="36"/>
        <v>1.3487781656616948E-3</v>
      </c>
      <c r="HX14" s="139">
        <f t="shared" si="36"/>
        <v>9.8643649815043154E-4</v>
      </c>
      <c r="HY14" s="139">
        <f t="shared" si="36"/>
        <v>3.8902937171756465E-4</v>
      </c>
      <c r="HZ14" s="140">
        <f t="shared" si="36"/>
        <v>4.8875855327468231E-4</v>
      </c>
      <c r="IA14" s="139">
        <f t="shared" si="36"/>
        <v>4.5573658425430101E-4</v>
      </c>
      <c r="IB14" s="139">
        <f t="shared" si="36"/>
        <v>3.9452919516044186E-4</v>
      </c>
      <c r="IC14" s="139">
        <f t="shared" si="36"/>
        <v>7.2904009720534634E-4</v>
      </c>
      <c r="ID14" s="139">
        <f t="shared" si="36"/>
        <v>1.2523481527864746E-4</v>
      </c>
      <c r="IE14" s="139">
        <f t="shared" si="36"/>
        <v>3.5360678925035362E-4</v>
      </c>
      <c r="IF14" s="139">
        <f t="shared" si="36"/>
        <v>2.1934197407776669E-3</v>
      </c>
      <c r="IG14" s="139">
        <f t="shared" si="36"/>
        <v>5.8910162002945505E-4</v>
      </c>
      <c r="IH14" s="139">
        <f t="shared" si="36"/>
        <v>3.6539494895217626E-3</v>
      </c>
      <c r="II14" s="139">
        <f t="shared" si="36"/>
        <v>2.5765290472977119E-3</v>
      </c>
      <c r="IJ14" s="139">
        <f t="shared" si="36"/>
        <v>2.508933323196229E-3</v>
      </c>
      <c r="IK14" s="139">
        <f t="shared" si="36"/>
        <v>1.0189063738254274E-3</v>
      </c>
      <c r="IL14" s="140">
        <f t="shared" ref="IL14" si="37">IF(OR(ISBLANK(IL6),IL21&gt;0),"",IL13/IL6)</f>
        <v>1.1093182734973779E-3</v>
      </c>
      <c r="IM14" s="139" t="str">
        <f t="shared" si="36"/>
        <v/>
      </c>
      <c r="IN14" s="139" t="str">
        <f t="shared" ref="IN14:IX14" si="38">IF(OR(ISBLANK(IN6),IN21&gt;0),"",IN13/IN6)</f>
        <v/>
      </c>
      <c r="IO14" s="139" t="str">
        <f t="shared" si="38"/>
        <v/>
      </c>
      <c r="IP14" s="139" t="str">
        <f t="shared" si="38"/>
        <v/>
      </c>
      <c r="IQ14" s="139" t="str">
        <f t="shared" si="38"/>
        <v/>
      </c>
      <c r="IR14" s="139" t="str">
        <f t="shared" si="38"/>
        <v/>
      </c>
      <c r="IS14" s="139" t="str">
        <f t="shared" si="38"/>
        <v/>
      </c>
      <c r="IT14" s="139" t="str">
        <f t="shared" si="38"/>
        <v/>
      </c>
      <c r="IU14" s="139" t="str">
        <f t="shared" si="38"/>
        <v/>
      </c>
      <c r="IV14" s="139" t="str">
        <f t="shared" si="38"/>
        <v/>
      </c>
      <c r="IW14" s="139" t="str">
        <f t="shared" si="38"/>
        <v/>
      </c>
      <c r="IX14" s="140" t="str">
        <f t="shared" si="38"/>
        <v/>
      </c>
    </row>
    <row r="15" spans="1:258" x14ac:dyDescent="0.2">
      <c r="A15" s="221" t="s">
        <v>54</v>
      </c>
      <c r="B15" s="123">
        <f t="shared" ref="B15:B20" si="39">MIN(G15:XFD15)</f>
        <v>2982</v>
      </c>
      <c r="C15" s="123">
        <f t="shared" ref="C15:C20" si="40">MAX(G15:XFD15)</f>
        <v>39032</v>
      </c>
      <c r="D15" s="123">
        <f t="shared" ref="D15:D20" si="41">SUM(G15:XFD15)</f>
        <v>2472767</v>
      </c>
      <c r="E15" s="124">
        <f t="shared" ref="E15:E20" si="42">AVERAGE(G15:XFD15)</f>
        <v>12746.221649484536</v>
      </c>
      <c r="F15" s="125">
        <f t="shared" ref="F15:F20" si="43">MEDIAN(G15:XFD15)</f>
        <v>11597.5</v>
      </c>
      <c r="G15" s="169"/>
      <c r="H15" s="170"/>
      <c r="I15" s="170"/>
      <c r="J15" s="170"/>
      <c r="K15" s="170"/>
      <c r="R15" s="66"/>
      <c r="S15" s="67"/>
      <c r="AD15" s="66"/>
      <c r="AE15" s="67"/>
      <c r="AP15" s="66"/>
      <c r="AQ15" s="67"/>
      <c r="BA15" s="53">
        <v>37273</v>
      </c>
      <c r="BB15" s="66">
        <v>39032</v>
      </c>
      <c r="BC15" s="67">
        <v>36017</v>
      </c>
      <c r="BD15" s="53">
        <v>30782</v>
      </c>
      <c r="BE15" s="53">
        <v>26608</v>
      </c>
      <c r="BF15" s="53">
        <v>27970</v>
      </c>
      <c r="BG15" s="53">
        <v>27605</v>
      </c>
      <c r="BH15" s="53">
        <v>20034</v>
      </c>
      <c r="BI15" s="53">
        <v>28637</v>
      </c>
      <c r="BJ15" s="53">
        <v>28220</v>
      </c>
      <c r="BK15" s="53">
        <v>22665</v>
      </c>
      <c r="BL15" s="53">
        <v>19739</v>
      </c>
      <c r="BM15" s="53">
        <v>25248</v>
      </c>
      <c r="BN15" s="66">
        <v>18548</v>
      </c>
      <c r="BO15" s="67">
        <v>16584</v>
      </c>
      <c r="BP15" s="53">
        <v>13680</v>
      </c>
      <c r="BQ15" s="53">
        <v>16267</v>
      </c>
      <c r="BR15" s="53">
        <v>17268</v>
      </c>
      <c r="BS15" s="53">
        <v>13155</v>
      </c>
      <c r="BT15" s="53">
        <v>10765</v>
      </c>
      <c r="BU15" s="53">
        <v>9850</v>
      </c>
      <c r="BV15" s="53">
        <v>14739</v>
      </c>
      <c r="BW15" s="53">
        <v>4922</v>
      </c>
      <c r="BX15" s="53">
        <v>5788</v>
      </c>
      <c r="BY15" s="53">
        <v>9676</v>
      </c>
      <c r="BZ15" s="66">
        <v>10797</v>
      </c>
      <c r="CA15" s="67">
        <v>7248</v>
      </c>
      <c r="CB15" s="53">
        <v>7780</v>
      </c>
      <c r="CC15" s="53">
        <v>5823</v>
      </c>
      <c r="CD15" s="53">
        <v>14809</v>
      </c>
      <c r="CE15" s="53">
        <v>9399</v>
      </c>
      <c r="CF15" s="53">
        <v>11306</v>
      </c>
      <c r="CG15" s="53">
        <v>13831</v>
      </c>
      <c r="CH15" s="53">
        <v>11136</v>
      </c>
      <c r="CI15" s="53">
        <v>8913</v>
      </c>
      <c r="CJ15" s="53">
        <v>12502</v>
      </c>
      <c r="CK15" s="53">
        <v>13308</v>
      </c>
      <c r="CL15" s="66">
        <v>22089</v>
      </c>
      <c r="CM15" s="67">
        <v>10163</v>
      </c>
      <c r="CN15" s="53">
        <v>9765</v>
      </c>
      <c r="CO15" s="53">
        <v>6928</v>
      </c>
      <c r="CP15" s="53">
        <v>5931</v>
      </c>
      <c r="CQ15" s="53">
        <v>6442</v>
      </c>
      <c r="CR15" s="53">
        <v>7820</v>
      </c>
      <c r="CS15" s="53">
        <v>14429</v>
      </c>
      <c r="CT15" s="53">
        <v>14286</v>
      </c>
      <c r="CU15" s="53">
        <v>17161</v>
      </c>
      <c r="CV15" s="53">
        <v>17942</v>
      </c>
      <c r="CW15" s="53">
        <v>17282</v>
      </c>
      <c r="CX15" s="66">
        <v>14354</v>
      </c>
      <c r="CY15" s="67">
        <v>4390</v>
      </c>
      <c r="CZ15" s="53">
        <v>7783</v>
      </c>
      <c r="DA15" s="53">
        <v>7553</v>
      </c>
      <c r="DB15" s="53">
        <v>11380</v>
      </c>
      <c r="DC15" s="53">
        <v>8800</v>
      </c>
      <c r="DD15" s="53">
        <v>11199</v>
      </c>
      <c r="DE15" s="53">
        <v>16197</v>
      </c>
      <c r="DF15" s="53">
        <v>23735</v>
      </c>
      <c r="DG15" s="53">
        <v>13284</v>
      </c>
      <c r="DH15" s="53">
        <v>11125</v>
      </c>
      <c r="DI15" s="53">
        <v>12526</v>
      </c>
      <c r="DJ15" s="66">
        <v>16554</v>
      </c>
      <c r="DK15" s="67">
        <v>15938</v>
      </c>
      <c r="DL15" s="53">
        <v>10663</v>
      </c>
      <c r="DM15" s="53">
        <v>12341</v>
      </c>
      <c r="DN15" s="53">
        <v>16068</v>
      </c>
      <c r="DO15" s="53">
        <v>15930</v>
      </c>
      <c r="DP15" s="53">
        <v>28865</v>
      </c>
      <c r="DQ15" s="53">
        <v>11866</v>
      </c>
      <c r="DR15" s="53">
        <v>11657</v>
      </c>
      <c r="DS15" s="53">
        <v>9888</v>
      </c>
      <c r="DT15" s="53">
        <v>6303</v>
      </c>
      <c r="DU15" s="53">
        <v>14312</v>
      </c>
      <c r="DV15" s="66">
        <v>13173</v>
      </c>
      <c r="DW15" s="67">
        <v>10624</v>
      </c>
      <c r="DX15" s="53">
        <v>7933</v>
      </c>
      <c r="DY15" s="53">
        <v>13098</v>
      </c>
      <c r="DZ15" s="53">
        <v>14203</v>
      </c>
      <c r="EA15" s="53">
        <v>10508</v>
      </c>
      <c r="EB15" s="53">
        <v>12153</v>
      </c>
      <c r="EC15" s="53">
        <v>14255</v>
      </c>
      <c r="ED15" s="53">
        <v>11629</v>
      </c>
      <c r="EE15" s="53">
        <v>9630</v>
      </c>
      <c r="EF15" s="53">
        <v>9363</v>
      </c>
      <c r="EG15" s="53">
        <v>9760</v>
      </c>
      <c r="EH15" s="66">
        <v>11842</v>
      </c>
      <c r="EI15" s="67">
        <v>6440</v>
      </c>
      <c r="EJ15" s="54">
        <v>10765</v>
      </c>
      <c r="EK15" s="54">
        <v>12862</v>
      </c>
      <c r="EL15" s="54">
        <v>12311</v>
      </c>
      <c r="EM15" s="54">
        <v>13269</v>
      </c>
      <c r="EN15" s="54">
        <v>17294</v>
      </c>
      <c r="EO15" s="54">
        <v>12297</v>
      </c>
      <c r="EP15" s="54">
        <v>7729</v>
      </c>
      <c r="EQ15" s="54">
        <v>5086</v>
      </c>
      <c r="ER15" s="54">
        <v>11397</v>
      </c>
      <c r="ES15" s="54">
        <v>10868</v>
      </c>
      <c r="ET15" s="55">
        <v>12252</v>
      </c>
      <c r="EU15" s="67">
        <v>11341</v>
      </c>
      <c r="EV15" s="54">
        <v>13594</v>
      </c>
      <c r="EW15" s="54">
        <v>18328</v>
      </c>
      <c r="EX15" s="54">
        <v>20762</v>
      </c>
      <c r="EY15" s="54">
        <v>24629</v>
      </c>
      <c r="EZ15" s="68">
        <v>24271</v>
      </c>
      <c r="FA15" s="54">
        <v>21086</v>
      </c>
      <c r="FB15" s="54">
        <v>16315</v>
      </c>
      <c r="FC15" s="54">
        <v>23714</v>
      </c>
      <c r="FD15" s="54">
        <v>24193</v>
      </c>
      <c r="FE15" s="54">
        <v>20528</v>
      </c>
      <c r="FF15" s="55">
        <v>19902</v>
      </c>
      <c r="FG15" s="56">
        <v>15081</v>
      </c>
      <c r="FH15" s="54">
        <v>8358</v>
      </c>
      <c r="FI15" s="54">
        <v>6692</v>
      </c>
      <c r="FJ15" s="68">
        <v>8544</v>
      </c>
      <c r="FK15" s="54">
        <v>11393</v>
      </c>
      <c r="FL15" s="68">
        <v>13309</v>
      </c>
      <c r="FM15" s="54">
        <v>14115</v>
      </c>
      <c r="FN15" s="54">
        <v>11636</v>
      </c>
      <c r="FO15" s="54">
        <v>10111</v>
      </c>
      <c r="FP15" s="54">
        <v>10569</v>
      </c>
      <c r="FQ15" s="54">
        <v>8235</v>
      </c>
      <c r="FR15" s="55">
        <v>8240</v>
      </c>
      <c r="FS15" s="53">
        <v>9764</v>
      </c>
      <c r="FT15" s="53">
        <v>6440</v>
      </c>
      <c r="FU15" s="53">
        <v>8585</v>
      </c>
      <c r="FV15" s="68">
        <v>9330</v>
      </c>
      <c r="FW15" s="54">
        <v>9268</v>
      </c>
      <c r="FX15" s="68">
        <v>7275</v>
      </c>
      <c r="FY15" s="54">
        <v>9307</v>
      </c>
      <c r="FZ15" s="54">
        <v>8489</v>
      </c>
      <c r="GA15" s="54">
        <v>8244</v>
      </c>
      <c r="GB15" s="54">
        <v>11248</v>
      </c>
      <c r="GC15" s="53">
        <v>14535</v>
      </c>
      <c r="GD15" s="55">
        <v>13201</v>
      </c>
      <c r="GE15" s="53">
        <v>20303</v>
      </c>
      <c r="GF15" s="53">
        <v>17180</v>
      </c>
      <c r="GG15" s="53">
        <v>14297</v>
      </c>
      <c r="GH15" s="68">
        <v>10149</v>
      </c>
      <c r="GI15" s="54">
        <v>13747</v>
      </c>
      <c r="GJ15" s="68">
        <v>11635</v>
      </c>
      <c r="GK15" s="54">
        <v>6568</v>
      </c>
      <c r="GL15" s="54">
        <v>7028</v>
      </c>
      <c r="GM15" s="54">
        <v>9111</v>
      </c>
      <c r="GN15" s="54">
        <v>13717</v>
      </c>
      <c r="GO15" s="53">
        <v>11577</v>
      </c>
      <c r="GP15" s="55">
        <v>26001</v>
      </c>
      <c r="GQ15" s="53">
        <v>16966</v>
      </c>
      <c r="GR15" s="53">
        <v>9847</v>
      </c>
      <c r="GS15" s="53">
        <v>13137</v>
      </c>
      <c r="GT15" s="68">
        <v>11679</v>
      </c>
      <c r="GU15" s="54">
        <v>13188</v>
      </c>
      <c r="GV15" s="68">
        <v>11515</v>
      </c>
      <c r="GW15" s="54">
        <v>10014</v>
      </c>
      <c r="GX15" s="54">
        <v>12303</v>
      </c>
      <c r="GY15" s="54">
        <v>16495</v>
      </c>
      <c r="GZ15" s="68">
        <v>13662</v>
      </c>
      <c r="HA15" s="53">
        <v>12495</v>
      </c>
      <c r="HB15" s="55">
        <v>13098</v>
      </c>
      <c r="HC15" s="53">
        <v>16691</v>
      </c>
      <c r="HD15" s="53">
        <v>16139</v>
      </c>
      <c r="HE15" s="53">
        <v>15526</v>
      </c>
      <c r="HF15" s="68">
        <v>13740</v>
      </c>
      <c r="HG15" s="54">
        <v>17978</v>
      </c>
      <c r="HH15" s="68">
        <v>14452</v>
      </c>
      <c r="HI15" s="54">
        <v>10180</v>
      </c>
      <c r="HJ15" s="54">
        <v>6613</v>
      </c>
      <c r="HK15" s="54">
        <v>2982</v>
      </c>
      <c r="HL15" s="68">
        <v>4284</v>
      </c>
      <c r="HM15" s="53">
        <v>8018</v>
      </c>
      <c r="HN15" s="55">
        <v>6558</v>
      </c>
      <c r="HO15" s="53">
        <v>5105</v>
      </c>
      <c r="HP15" s="53">
        <v>4946</v>
      </c>
      <c r="HQ15" s="53">
        <v>8107</v>
      </c>
      <c r="HR15" s="68">
        <v>5065</v>
      </c>
      <c r="HS15" s="54">
        <v>4695</v>
      </c>
      <c r="HT15" s="68">
        <v>4534</v>
      </c>
      <c r="HU15" s="54">
        <v>6122</v>
      </c>
      <c r="HV15" s="54">
        <v>7729</v>
      </c>
      <c r="HW15" s="54">
        <v>9006</v>
      </c>
      <c r="HX15" s="68">
        <v>5752</v>
      </c>
      <c r="HY15" s="53">
        <v>3700</v>
      </c>
      <c r="HZ15" s="55">
        <v>4362</v>
      </c>
      <c r="IA15" s="53">
        <v>6269</v>
      </c>
      <c r="IB15" s="53">
        <v>5248</v>
      </c>
      <c r="IC15" s="53">
        <v>5882</v>
      </c>
      <c r="ID15" s="68">
        <v>5792</v>
      </c>
      <c r="IE15" s="54">
        <v>6145</v>
      </c>
      <c r="IF15" s="68">
        <v>7199</v>
      </c>
      <c r="IG15" s="54">
        <v>4801</v>
      </c>
      <c r="IH15" s="54">
        <v>6682</v>
      </c>
      <c r="II15" s="54">
        <v>11618</v>
      </c>
      <c r="IJ15" s="68">
        <v>9432</v>
      </c>
      <c r="IK15" s="53">
        <v>6371</v>
      </c>
      <c r="IL15" s="55">
        <v>7086</v>
      </c>
      <c r="IP15" s="68"/>
      <c r="IQ15" s="54"/>
      <c r="IR15" s="68"/>
      <c r="IS15" s="54"/>
      <c r="IT15" s="54"/>
      <c r="IU15" s="54"/>
      <c r="IV15" s="68"/>
      <c r="IX15" s="55"/>
    </row>
    <row r="16" spans="1:258" x14ac:dyDescent="0.2">
      <c r="A16" s="221" t="s">
        <v>55</v>
      </c>
      <c r="B16" s="123">
        <f t="shared" si="39"/>
        <v>4</v>
      </c>
      <c r="C16" s="123">
        <f t="shared" si="40"/>
        <v>49</v>
      </c>
      <c r="D16" s="123">
        <f t="shared" si="41"/>
        <v>2219</v>
      </c>
      <c r="E16" s="124">
        <f t="shared" si="42"/>
        <v>20.738317757009344</v>
      </c>
      <c r="F16" s="125">
        <f t="shared" si="43"/>
        <v>18</v>
      </c>
      <c r="G16" s="169"/>
      <c r="H16" s="170"/>
      <c r="I16" s="170"/>
      <c r="J16" s="170"/>
      <c r="K16" s="170"/>
      <c r="R16" s="66"/>
      <c r="S16" s="67"/>
      <c r="AD16" s="66"/>
      <c r="AE16" s="67"/>
      <c r="AP16" s="66"/>
      <c r="AQ16" s="67"/>
      <c r="BB16" s="66"/>
      <c r="BC16" s="67"/>
      <c r="BN16" s="66"/>
      <c r="BO16" s="67"/>
      <c r="BZ16" s="66"/>
      <c r="CA16" s="67"/>
      <c r="CL16" s="66"/>
      <c r="CM16" s="67"/>
      <c r="CX16" s="66"/>
      <c r="CY16" s="67"/>
      <c r="DJ16" s="66"/>
      <c r="DK16" s="67"/>
      <c r="DV16" s="66"/>
      <c r="DW16" s="67"/>
      <c r="EH16" s="66"/>
      <c r="EI16" s="67"/>
      <c r="EJ16" s="54">
        <v>4</v>
      </c>
      <c r="EK16" s="54">
        <v>15</v>
      </c>
      <c r="EL16" s="54">
        <v>17</v>
      </c>
      <c r="EM16" s="54">
        <v>11</v>
      </c>
      <c r="EN16" s="54">
        <v>19</v>
      </c>
      <c r="EO16" s="54">
        <v>17</v>
      </c>
      <c r="EP16" s="54">
        <v>9</v>
      </c>
      <c r="EQ16" s="54">
        <v>6</v>
      </c>
      <c r="ER16" s="54">
        <v>15</v>
      </c>
      <c r="ES16" s="54">
        <v>24</v>
      </c>
      <c r="ET16" s="55">
        <v>18</v>
      </c>
      <c r="EU16" s="67">
        <v>13</v>
      </c>
      <c r="EV16" s="54">
        <v>22</v>
      </c>
      <c r="EW16" s="54">
        <v>25</v>
      </c>
      <c r="EX16" s="54">
        <v>30</v>
      </c>
      <c r="EY16" s="54">
        <v>45</v>
      </c>
      <c r="EZ16" s="68">
        <v>38</v>
      </c>
      <c r="FA16" s="54">
        <v>35</v>
      </c>
      <c r="FB16" s="54">
        <v>21</v>
      </c>
      <c r="FC16" s="54">
        <v>30</v>
      </c>
      <c r="FD16" s="54">
        <v>38</v>
      </c>
      <c r="FE16" s="54">
        <v>38</v>
      </c>
      <c r="FF16" s="55">
        <v>41</v>
      </c>
      <c r="FG16" s="56">
        <v>21</v>
      </c>
      <c r="FH16" s="54">
        <v>13</v>
      </c>
      <c r="FI16" s="54">
        <v>9</v>
      </c>
      <c r="FJ16" s="68">
        <v>19</v>
      </c>
      <c r="FK16" s="54">
        <v>17</v>
      </c>
      <c r="FL16" s="68">
        <v>23</v>
      </c>
      <c r="FM16" s="54">
        <v>30</v>
      </c>
      <c r="FN16" s="54">
        <v>13</v>
      </c>
      <c r="FO16" s="54">
        <v>16</v>
      </c>
      <c r="FP16" s="54">
        <v>20</v>
      </c>
      <c r="FQ16" s="54">
        <v>17</v>
      </c>
      <c r="FR16" s="55">
        <v>9</v>
      </c>
      <c r="FS16" s="53">
        <v>18</v>
      </c>
      <c r="FT16" s="53">
        <v>10</v>
      </c>
      <c r="FU16" s="53">
        <v>18</v>
      </c>
      <c r="FV16" s="68">
        <v>20</v>
      </c>
      <c r="FW16" s="54">
        <v>13</v>
      </c>
      <c r="FX16" s="68">
        <v>13</v>
      </c>
      <c r="FY16" s="54">
        <v>18</v>
      </c>
      <c r="FZ16" s="54">
        <v>22</v>
      </c>
      <c r="GA16" s="54">
        <v>13</v>
      </c>
      <c r="GB16" s="68">
        <v>28</v>
      </c>
      <c r="GC16" s="53">
        <v>25</v>
      </c>
      <c r="GD16" s="55">
        <v>26</v>
      </c>
      <c r="GE16" s="53">
        <v>45</v>
      </c>
      <c r="GF16" s="53">
        <v>36</v>
      </c>
      <c r="GG16" s="53">
        <v>30</v>
      </c>
      <c r="GH16" s="68">
        <v>18</v>
      </c>
      <c r="GI16" s="54">
        <v>31</v>
      </c>
      <c r="GJ16" s="68">
        <v>21</v>
      </c>
      <c r="GK16" s="54">
        <v>17</v>
      </c>
      <c r="GL16" s="54">
        <v>13</v>
      </c>
      <c r="GM16" s="54">
        <v>18</v>
      </c>
      <c r="GN16" s="68">
        <v>33</v>
      </c>
      <c r="GO16" s="53">
        <v>21</v>
      </c>
      <c r="GP16" s="55">
        <v>49</v>
      </c>
      <c r="GQ16" s="53">
        <v>35</v>
      </c>
      <c r="GR16" s="53">
        <v>14</v>
      </c>
      <c r="GS16" s="53">
        <v>35</v>
      </c>
      <c r="GT16" s="68">
        <v>27</v>
      </c>
      <c r="GU16" s="54">
        <v>23</v>
      </c>
      <c r="GV16" s="68">
        <v>24</v>
      </c>
      <c r="GW16" s="54">
        <v>16</v>
      </c>
      <c r="GX16" s="54">
        <v>27</v>
      </c>
      <c r="GY16" s="54">
        <v>35</v>
      </c>
      <c r="GZ16" s="68">
        <v>36</v>
      </c>
      <c r="HA16" s="53">
        <v>24</v>
      </c>
      <c r="HB16" s="55">
        <v>27</v>
      </c>
      <c r="HC16" s="53">
        <v>26</v>
      </c>
      <c r="HD16" s="53">
        <v>29</v>
      </c>
      <c r="HE16" s="53">
        <v>37</v>
      </c>
      <c r="HF16" s="68">
        <v>29</v>
      </c>
      <c r="HG16" s="54">
        <v>37</v>
      </c>
      <c r="HH16" s="68">
        <v>23</v>
      </c>
      <c r="HI16" s="54">
        <v>27</v>
      </c>
      <c r="HJ16" s="54">
        <v>17</v>
      </c>
      <c r="HK16" s="54">
        <v>6</v>
      </c>
      <c r="HL16" s="68">
        <v>10</v>
      </c>
      <c r="HM16" s="53">
        <v>14</v>
      </c>
      <c r="HN16" s="55">
        <v>20</v>
      </c>
      <c r="HO16" s="53">
        <v>14</v>
      </c>
      <c r="HP16" s="53">
        <v>9</v>
      </c>
      <c r="HQ16" s="53">
        <v>18</v>
      </c>
      <c r="HR16" s="68">
        <v>14</v>
      </c>
      <c r="HS16" s="54">
        <v>9</v>
      </c>
      <c r="HT16" s="68">
        <v>12</v>
      </c>
      <c r="HU16" s="54">
        <v>15</v>
      </c>
      <c r="HV16" s="54">
        <v>18</v>
      </c>
      <c r="HW16" s="54">
        <v>14</v>
      </c>
      <c r="HX16" s="68">
        <v>17</v>
      </c>
      <c r="HY16" s="53">
        <v>10</v>
      </c>
      <c r="HZ16" s="55">
        <v>10</v>
      </c>
      <c r="IA16" s="53">
        <v>14</v>
      </c>
      <c r="IB16" s="53">
        <v>11</v>
      </c>
      <c r="IC16" s="53">
        <v>12</v>
      </c>
      <c r="ID16" s="68">
        <v>11</v>
      </c>
      <c r="IE16" s="54">
        <v>10</v>
      </c>
      <c r="IF16" s="68">
        <v>13</v>
      </c>
      <c r="IG16" s="54">
        <v>15</v>
      </c>
      <c r="IH16" s="54">
        <v>15</v>
      </c>
      <c r="II16" s="54">
        <v>25</v>
      </c>
      <c r="IJ16" s="68">
        <v>19</v>
      </c>
      <c r="IK16" s="53">
        <v>12</v>
      </c>
      <c r="IL16" s="55">
        <v>10</v>
      </c>
      <c r="IP16" s="68"/>
      <c r="IQ16" s="54"/>
      <c r="IR16" s="68"/>
      <c r="IS16" s="54"/>
      <c r="IT16" s="54"/>
      <c r="IU16" s="54"/>
      <c r="IV16" s="68"/>
      <c r="IX16" s="55"/>
    </row>
    <row r="17" spans="1:258" x14ac:dyDescent="0.2">
      <c r="A17" s="221" t="s">
        <v>56</v>
      </c>
      <c r="B17" s="123">
        <f t="shared" si="39"/>
        <v>393</v>
      </c>
      <c r="C17" s="123">
        <f t="shared" si="40"/>
        <v>4053</v>
      </c>
      <c r="D17" s="123">
        <f t="shared" si="41"/>
        <v>338532</v>
      </c>
      <c r="E17" s="124">
        <f t="shared" si="42"/>
        <v>1745.0103092783504</v>
      </c>
      <c r="F17" s="125">
        <f t="shared" si="43"/>
        <v>1619.5</v>
      </c>
      <c r="G17" s="169"/>
      <c r="H17" s="170"/>
      <c r="I17" s="170"/>
      <c r="J17" s="170"/>
      <c r="K17" s="170"/>
      <c r="R17" s="66"/>
      <c r="S17" s="67"/>
      <c r="AD17" s="66"/>
      <c r="AE17" s="67"/>
      <c r="AP17" s="66"/>
      <c r="AQ17" s="67"/>
      <c r="BA17" s="53">
        <v>3861</v>
      </c>
      <c r="BB17" s="66">
        <v>4053</v>
      </c>
      <c r="BC17" s="67">
        <v>3666</v>
      </c>
      <c r="BD17" s="53">
        <v>3035</v>
      </c>
      <c r="BE17" s="53">
        <v>2645</v>
      </c>
      <c r="BF17" s="53">
        <v>2743</v>
      </c>
      <c r="BG17" s="53">
        <v>2636</v>
      </c>
      <c r="BH17" s="53">
        <v>2037</v>
      </c>
      <c r="BI17" s="53">
        <v>3308</v>
      </c>
      <c r="BJ17" s="53">
        <v>3330</v>
      </c>
      <c r="BK17" s="53">
        <v>2988</v>
      </c>
      <c r="BL17" s="53">
        <v>2724</v>
      </c>
      <c r="BM17" s="53">
        <v>3349</v>
      </c>
      <c r="BN17" s="66">
        <v>2412</v>
      </c>
      <c r="BO17" s="67">
        <v>2305</v>
      </c>
      <c r="BP17" s="53">
        <v>1790</v>
      </c>
      <c r="BQ17" s="53">
        <v>2102</v>
      </c>
      <c r="BR17" s="53">
        <v>2349</v>
      </c>
      <c r="BS17" s="53">
        <v>1788</v>
      </c>
      <c r="BT17" s="53">
        <v>1370</v>
      </c>
      <c r="BU17" s="53">
        <v>1247</v>
      </c>
      <c r="BV17" s="53">
        <v>1937</v>
      </c>
      <c r="BW17" s="53">
        <v>691</v>
      </c>
      <c r="BX17" s="53">
        <v>788</v>
      </c>
      <c r="BY17" s="53">
        <v>1268</v>
      </c>
      <c r="BZ17" s="66">
        <v>1456</v>
      </c>
      <c r="CA17" s="67">
        <v>956</v>
      </c>
      <c r="CB17" s="53">
        <v>997</v>
      </c>
      <c r="CC17" s="53">
        <v>782</v>
      </c>
      <c r="CD17" s="53">
        <v>1922</v>
      </c>
      <c r="CE17" s="53">
        <v>1190</v>
      </c>
      <c r="CF17" s="53">
        <v>1493</v>
      </c>
      <c r="CG17" s="53">
        <v>1852</v>
      </c>
      <c r="CH17" s="53">
        <v>1419</v>
      </c>
      <c r="CI17" s="53">
        <v>1155</v>
      </c>
      <c r="CJ17" s="53">
        <v>1620</v>
      </c>
      <c r="CK17" s="53">
        <v>1740</v>
      </c>
      <c r="CL17" s="66">
        <v>2957</v>
      </c>
      <c r="CM17" s="67">
        <v>1338</v>
      </c>
      <c r="CN17" s="53">
        <v>1509</v>
      </c>
      <c r="CO17" s="53">
        <v>900</v>
      </c>
      <c r="CP17" s="53">
        <v>760</v>
      </c>
      <c r="CQ17" s="53">
        <v>794</v>
      </c>
      <c r="CR17" s="53">
        <v>959</v>
      </c>
      <c r="CS17" s="53">
        <v>1883</v>
      </c>
      <c r="CT17" s="53">
        <v>1798</v>
      </c>
      <c r="CU17" s="53">
        <v>2188</v>
      </c>
      <c r="CV17" s="53">
        <v>2309</v>
      </c>
      <c r="CW17" s="53">
        <v>2180</v>
      </c>
      <c r="CX17" s="66">
        <v>1737</v>
      </c>
      <c r="CY17" s="67">
        <v>556</v>
      </c>
      <c r="CZ17" s="53">
        <v>961</v>
      </c>
      <c r="DA17" s="53">
        <v>954</v>
      </c>
      <c r="DB17" s="53">
        <v>1461</v>
      </c>
      <c r="DC17" s="53">
        <v>1134</v>
      </c>
      <c r="DD17" s="53">
        <v>1342</v>
      </c>
      <c r="DE17" s="53">
        <v>2076</v>
      </c>
      <c r="DF17" s="53">
        <v>2946</v>
      </c>
      <c r="DG17" s="53">
        <v>1695</v>
      </c>
      <c r="DH17" s="53">
        <v>1411</v>
      </c>
      <c r="DI17" s="53">
        <v>1549</v>
      </c>
      <c r="DJ17" s="66">
        <v>2069</v>
      </c>
      <c r="DK17" s="67">
        <v>1923</v>
      </c>
      <c r="DL17" s="53">
        <v>1365</v>
      </c>
      <c r="DM17" s="53">
        <v>1537</v>
      </c>
      <c r="DN17" s="53">
        <v>1982</v>
      </c>
      <c r="DO17" s="53">
        <v>1952</v>
      </c>
      <c r="DP17" s="53">
        <v>3615</v>
      </c>
      <c r="DQ17" s="53">
        <v>1442</v>
      </c>
      <c r="DR17" s="53">
        <v>1453</v>
      </c>
      <c r="DS17" s="53">
        <v>1238</v>
      </c>
      <c r="DT17" s="53">
        <v>775</v>
      </c>
      <c r="DU17" s="53">
        <v>1715</v>
      </c>
      <c r="DV17" s="66">
        <v>1626</v>
      </c>
      <c r="DW17" s="67">
        <v>1338</v>
      </c>
      <c r="DX17" s="53">
        <v>1114</v>
      </c>
      <c r="DY17" s="53">
        <v>1617</v>
      </c>
      <c r="DZ17" s="53">
        <v>1728</v>
      </c>
      <c r="EA17" s="53">
        <v>1293</v>
      </c>
      <c r="EB17" s="53">
        <v>1490</v>
      </c>
      <c r="EC17" s="53">
        <v>1825</v>
      </c>
      <c r="ED17" s="53">
        <v>1476</v>
      </c>
      <c r="EE17" s="53">
        <v>1297</v>
      </c>
      <c r="EF17" s="53">
        <v>1216</v>
      </c>
      <c r="EG17" s="53">
        <v>1245</v>
      </c>
      <c r="EH17" s="66">
        <v>1524</v>
      </c>
      <c r="EI17" s="67">
        <v>896</v>
      </c>
      <c r="EJ17" s="54">
        <v>1474</v>
      </c>
      <c r="EK17" s="54">
        <v>1803</v>
      </c>
      <c r="EL17" s="54">
        <v>1619</v>
      </c>
      <c r="EM17" s="54">
        <v>1714</v>
      </c>
      <c r="EN17" s="54">
        <v>2630</v>
      </c>
      <c r="EO17" s="54">
        <v>1942</v>
      </c>
      <c r="EP17" s="54">
        <v>1067</v>
      </c>
      <c r="EQ17" s="54">
        <v>668</v>
      </c>
      <c r="ER17" s="54">
        <v>1649</v>
      </c>
      <c r="ES17" s="54">
        <v>1787</v>
      </c>
      <c r="ET17" s="55">
        <v>1998</v>
      </c>
      <c r="EU17" s="67">
        <v>1706</v>
      </c>
      <c r="EV17" s="54">
        <v>2023</v>
      </c>
      <c r="EW17" s="54">
        <v>2738</v>
      </c>
      <c r="EX17" s="54">
        <v>3178</v>
      </c>
      <c r="EY17" s="54">
        <v>3686</v>
      </c>
      <c r="EZ17" s="68">
        <v>3724</v>
      </c>
      <c r="FA17" s="54">
        <v>3213</v>
      </c>
      <c r="FB17" s="54">
        <v>2592</v>
      </c>
      <c r="FC17" s="54">
        <v>3644</v>
      </c>
      <c r="FD17" s="54">
        <v>3722</v>
      </c>
      <c r="FE17" s="54">
        <v>3109</v>
      </c>
      <c r="FF17" s="55">
        <v>3073</v>
      </c>
      <c r="FG17" s="56">
        <v>2235</v>
      </c>
      <c r="FH17" s="54">
        <v>1880</v>
      </c>
      <c r="FI17" s="54">
        <v>1026</v>
      </c>
      <c r="FJ17" s="68">
        <v>1220</v>
      </c>
      <c r="FK17" s="54">
        <v>1669</v>
      </c>
      <c r="FL17" s="68">
        <v>2058</v>
      </c>
      <c r="FM17" s="54">
        <v>2152</v>
      </c>
      <c r="FN17" s="54">
        <v>1802</v>
      </c>
      <c r="FO17" s="54">
        <v>1597</v>
      </c>
      <c r="FP17" s="54">
        <v>1611</v>
      </c>
      <c r="FQ17" s="54">
        <v>1306</v>
      </c>
      <c r="FR17" s="55">
        <v>1300</v>
      </c>
      <c r="FS17" s="53">
        <v>1474</v>
      </c>
      <c r="FT17" s="53">
        <v>1403</v>
      </c>
      <c r="FU17" s="53">
        <v>1359</v>
      </c>
      <c r="FV17" s="68">
        <v>1427</v>
      </c>
      <c r="FW17" s="54">
        <v>1462</v>
      </c>
      <c r="FX17" s="68">
        <v>1145</v>
      </c>
      <c r="FY17" s="54">
        <v>1352</v>
      </c>
      <c r="FZ17" s="54">
        <v>1251</v>
      </c>
      <c r="GA17" s="54">
        <v>1222</v>
      </c>
      <c r="GB17" s="54">
        <v>1728</v>
      </c>
      <c r="GC17" s="53">
        <v>2272</v>
      </c>
      <c r="GD17" s="55">
        <v>2003</v>
      </c>
      <c r="GE17" s="53">
        <v>3034</v>
      </c>
      <c r="GF17" s="53">
        <v>2918</v>
      </c>
      <c r="GG17" s="53">
        <v>2093</v>
      </c>
      <c r="GH17" s="68">
        <v>1449</v>
      </c>
      <c r="GI17" s="54">
        <v>2101</v>
      </c>
      <c r="GJ17" s="68">
        <v>1753</v>
      </c>
      <c r="GK17" s="54">
        <v>1017</v>
      </c>
      <c r="GL17" s="54">
        <v>1060</v>
      </c>
      <c r="GM17" s="54">
        <v>1303</v>
      </c>
      <c r="GN17" s="54">
        <v>2025</v>
      </c>
      <c r="GO17" s="53">
        <v>1714</v>
      </c>
      <c r="GP17" s="55">
        <v>3825</v>
      </c>
      <c r="GQ17" s="53">
        <v>2494</v>
      </c>
      <c r="GR17" s="53">
        <v>2079</v>
      </c>
      <c r="GS17" s="53">
        <v>1983</v>
      </c>
      <c r="GT17" s="68">
        <v>1769</v>
      </c>
      <c r="GU17" s="54">
        <v>1863</v>
      </c>
      <c r="GV17" s="68">
        <v>1725</v>
      </c>
      <c r="GW17" s="54">
        <v>1499</v>
      </c>
      <c r="GX17" s="54">
        <v>1834</v>
      </c>
      <c r="GY17" s="54">
        <v>2410</v>
      </c>
      <c r="GZ17" s="68">
        <v>2030</v>
      </c>
      <c r="HA17" s="53">
        <v>1805</v>
      </c>
      <c r="HB17" s="55">
        <v>2048</v>
      </c>
      <c r="HC17" s="53">
        <v>2487</v>
      </c>
      <c r="HD17" s="53">
        <v>2675</v>
      </c>
      <c r="HE17" s="53">
        <v>2324</v>
      </c>
      <c r="HF17" s="68">
        <v>2050</v>
      </c>
      <c r="HG17" s="54">
        <v>2649</v>
      </c>
      <c r="HH17" s="68">
        <v>2093</v>
      </c>
      <c r="HI17" s="54">
        <v>1574</v>
      </c>
      <c r="HJ17" s="54">
        <v>938</v>
      </c>
      <c r="HK17" s="54">
        <v>393</v>
      </c>
      <c r="HL17" s="68">
        <v>636</v>
      </c>
      <c r="HM17" s="53">
        <v>1114</v>
      </c>
      <c r="HN17" s="55">
        <v>973</v>
      </c>
      <c r="HO17" s="53">
        <v>717</v>
      </c>
      <c r="HP17" s="53">
        <v>1301</v>
      </c>
      <c r="HQ17" s="53">
        <v>1173</v>
      </c>
      <c r="HR17" s="68">
        <v>697</v>
      </c>
      <c r="HS17" s="54">
        <v>726</v>
      </c>
      <c r="HT17" s="68">
        <v>645</v>
      </c>
      <c r="HU17" s="54">
        <v>941</v>
      </c>
      <c r="HV17" s="54">
        <v>1129</v>
      </c>
      <c r="HW17" s="54">
        <v>1272</v>
      </c>
      <c r="HX17" s="68">
        <v>867</v>
      </c>
      <c r="HY17" s="53">
        <v>548</v>
      </c>
      <c r="HZ17" s="55">
        <v>646</v>
      </c>
      <c r="IA17" s="53">
        <v>906</v>
      </c>
      <c r="IB17" s="53">
        <v>1166</v>
      </c>
      <c r="IC17" s="53">
        <v>908</v>
      </c>
      <c r="ID17" s="68">
        <v>837</v>
      </c>
      <c r="IE17" s="54">
        <v>865</v>
      </c>
      <c r="IF17" s="68">
        <v>1003</v>
      </c>
      <c r="IG17" s="54">
        <v>750</v>
      </c>
      <c r="IH17" s="54">
        <v>862</v>
      </c>
      <c r="II17" s="54">
        <v>1702</v>
      </c>
      <c r="IJ17" s="68">
        <v>1336</v>
      </c>
      <c r="IK17" s="53">
        <v>953</v>
      </c>
      <c r="IL17" s="55">
        <v>980</v>
      </c>
      <c r="IP17" s="68"/>
      <c r="IQ17" s="54"/>
      <c r="IR17" s="68"/>
      <c r="IS17" s="54"/>
      <c r="IT17" s="54"/>
      <c r="IU17" s="54"/>
      <c r="IV17" s="68"/>
      <c r="IX17" s="55"/>
    </row>
    <row r="18" spans="1:258" x14ac:dyDescent="0.2">
      <c r="A18" s="221" t="s">
        <v>57</v>
      </c>
      <c r="B18" s="123">
        <f t="shared" si="39"/>
        <v>7</v>
      </c>
      <c r="C18" s="123">
        <f t="shared" si="40"/>
        <v>216</v>
      </c>
      <c r="D18" s="123">
        <f t="shared" si="41"/>
        <v>11146</v>
      </c>
      <c r="E18" s="124">
        <f t="shared" si="42"/>
        <v>57.453608247422679</v>
      </c>
      <c r="F18" s="125">
        <f t="shared" si="43"/>
        <v>50.5</v>
      </c>
      <c r="G18" s="169"/>
      <c r="H18" s="170"/>
      <c r="I18" s="170"/>
      <c r="J18" s="170"/>
      <c r="K18" s="170"/>
      <c r="R18" s="66"/>
      <c r="S18" s="67"/>
      <c r="AD18" s="66"/>
      <c r="AE18" s="67"/>
      <c r="AP18" s="66"/>
      <c r="AQ18" s="67"/>
      <c r="BA18" s="53">
        <v>105</v>
      </c>
      <c r="BB18" s="66">
        <v>100</v>
      </c>
      <c r="BC18" s="67">
        <v>78</v>
      </c>
      <c r="BD18" s="53">
        <v>54</v>
      </c>
      <c r="BE18" s="53">
        <v>75</v>
      </c>
      <c r="BF18" s="53">
        <v>37</v>
      </c>
      <c r="BG18" s="53">
        <v>67</v>
      </c>
      <c r="BH18" s="53">
        <v>33</v>
      </c>
      <c r="BI18" s="53">
        <v>72</v>
      </c>
      <c r="BJ18" s="53">
        <v>50</v>
      </c>
      <c r="BK18" s="53">
        <v>43</v>
      </c>
      <c r="BL18" s="53">
        <v>37</v>
      </c>
      <c r="BM18" s="53">
        <v>49</v>
      </c>
      <c r="BN18" s="66">
        <v>40</v>
      </c>
      <c r="BO18" s="67">
        <v>27</v>
      </c>
      <c r="BP18" s="53">
        <v>30</v>
      </c>
      <c r="BQ18" s="53">
        <v>29</v>
      </c>
      <c r="BR18" s="53">
        <v>27</v>
      </c>
      <c r="BS18" s="53">
        <v>37</v>
      </c>
      <c r="BT18" s="53">
        <v>22</v>
      </c>
      <c r="BU18" s="53">
        <v>16</v>
      </c>
      <c r="BV18" s="53">
        <v>21</v>
      </c>
      <c r="BW18" s="53">
        <v>7</v>
      </c>
      <c r="BX18" s="53">
        <v>18</v>
      </c>
      <c r="BY18" s="53">
        <v>19</v>
      </c>
      <c r="BZ18" s="66">
        <v>23</v>
      </c>
      <c r="CA18" s="67">
        <v>14</v>
      </c>
      <c r="CB18" s="53">
        <v>10</v>
      </c>
      <c r="CC18" s="53">
        <v>11</v>
      </c>
      <c r="CD18" s="53">
        <v>31</v>
      </c>
      <c r="CE18" s="53">
        <v>15</v>
      </c>
      <c r="CF18" s="53">
        <v>19</v>
      </c>
      <c r="CG18" s="53">
        <v>25</v>
      </c>
      <c r="CH18" s="53">
        <v>26</v>
      </c>
      <c r="CI18" s="53">
        <v>13</v>
      </c>
      <c r="CJ18" s="53">
        <v>25</v>
      </c>
      <c r="CK18" s="53">
        <v>29</v>
      </c>
      <c r="CL18" s="66">
        <v>44</v>
      </c>
      <c r="CM18" s="67">
        <v>18</v>
      </c>
      <c r="CN18" s="53">
        <v>15</v>
      </c>
      <c r="CO18" s="53">
        <v>15</v>
      </c>
      <c r="CP18" s="53">
        <v>9</v>
      </c>
      <c r="CQ18" s="53">
        <v>13</v>
      </c>
      <c r="CR18" s="53">
        <v>21</v>
      </c>
      <c r="CS18" s="53">
        <v>31</v>
      </c>
      <c r="CT18" s="53">
        <v>26</v>
      </c>
      <c r="CU18" s="53">
        <v>24</v>
      </c>
      <c r="CV18" s="53">
        <v>30</v>
      </c>
      <c r="CW18" s="53">
        <v>31</v>
      </c>
      <c r="CX18" s="66">
        <v>25</v>
      </c>
      <c r="CY18" s="67">
        <v>9</v>
      </c>
      <c r="CZ18" s="53">
        <v>19</v>
      </c>
      <c r="DA18" s="53">
        <v>13</v>
      </c>
      <c r="DB18" s="53">
        <v>16</v>
      </c>
      <c r="DC18" s="53">
        <v>19</v>
      </c>
      <c r="DD18" s="53">
        <v>22</v>
      </c>
      <c r="DE18" s="53">
        <v>22</v>
      </c>
      <c r="DF18" s="53">
        <v>55</v>
      </c>
      <c r="DG18" s="53">
        <v>25</v>
      </c>
      <c r="DH18" s="53">
        <v>22</v>
      </c>
      <c r="DI18" s="53">
        <v>15</v>
      </c>
      <c r="DJ18" s="66">
        <v>37</v>
      </c>
      <c r="DK18" s="67">
        <v>29</v>
      </c>
      <c r="DL18" s="53">
        <v>19</v>
      </c>
      <c r="DM18" s="53">
        <v>32</v>
      </c>
      <c r="DN18" s="53">
        <v>34</v>
      </c>
      <c r="DO18" s="53">
        <v>24</v>
      </c>
      <c r="DP18" s="53">
        <v>54</v>
      </c>
      <c r="DQ18" s="53">
        <v>33</v>
      </c>
      <c r="DR18" s="53">
        <v>37</v>
      </c>
      <c r="DS18" s="53">
        <v>24</v>
      </c>
      <c r="DT18" s="53">
        <v>17</v>
      </c>
      <c r="DU18" s="53">
        <v>37</v>
      </c>
      <c r="DV18" s="66">
        <v>35</v>
      </c>
      <c r="DW18" s="67">
        <v>30</v>
      </c>
      <c r="DX18" s="53">
        <v>25</v>
      </c>
      <c r="DY18" s="53">
        <v>26</v>
      </c>
      <c r="DZ18" s="53">
        <v>37</v>
      </c>
      <c r="EA18" s="53">
        <v>35</v>
      </c>
      <c r="EB18" s="53">
        <v>36</v>
      </c>
      <c r="EC18" s="53">
        <v>68</v>
      </c>
      <c r="ED18" s="53">
        <v>56</v>
      </c>
      <c r="EE18" s="53">
        <v>55</v>
      </c>
      <c r="EF18" s="53">
        <v>51</v>
      </c>
      <c r="EG18" s="53">
        <v>43</v>
      </c>
      <c r="EH18" s="66">
        <v>54</v>
      </c>
      <c r="EI18" s="67">
        <v>34</v>
      </c>
      <c r="EJ18" s="54">
        <v>54</v>
      </c>
      <c r="EK18" s="54">
        <v>52</v>
      </c>
      <c r="EL18" s="54">
        <v>69</v>
      </c>
      <c r="EM18" s="54">
        <v>70</v>
      </c>
      <c r="EN18" s="54">
        <v>98</v>
      </c>
      <c r="EO18" s="54">
        <v>77</v>
      </c>
      <c r="EP18" s="54">
        <v>55</v>
      </c>
      <c r="EQ18" s="54">
        <v>26</v>
      </c>
      <c r="ER18" s="54">
        <v>48</v>
      </c>
      <c r="ES18" s="54">
        <v>67</v>
      </c>
      <c r="ET18" s="55">
        <v>67</v>
      </c>
      <c r="EU18" s="67">
        <v>84</v>
      </c>
      <c r="EV18" s="54">
        <v>89</v>
      </c>
      <c r="EW18" s="54">
        <v>133</v>
      </c>
      <c r="EX18" s="54">
        <v>135</v>
      </c>
      <c r="EY18" s="54">
        <v>159</v>
      </c>
      <c r="EZ18" s="68">
        <v>151</v>
      </c>
      <c r="FA18" s="54">
        <v>142</v>
      </c>
      <c r="FB18" s="54">
        <v>104</v>
      </c>
      <c r="FC18" s="54">
        <v>162</v>
      </c>
      <c r="FD18" s="54">
        <v>141</v>
      </c>
      <c r="FE18" s="54">
        <v>147</v>
      </c>
      <c r="FF18" s="55">
        <v>127</v>
      </c>
      <c r="FG18" s="56">
        <v>85</v>
      </c>
      <c r="FH18" s="54">
        <v>64</v>
      </c>
      <c r="FI18" s="54">
        <v>38</v>
      </c>
      <c r="FJ18" s="68">
        <v>55</v>
      </c>
      <c r="FK18" s="54">
        <v>68</v>
      </c>
      <c r="FL18" s="68">
        <v>87</v>
      </c>
      <c r="FM18" s="54">
        <v>109</v>
      </c>
      <c r="FN18" s="54">
        <v>75</v>
      </c>
      <c r="FO18" s="54">
        <v>60</v>
      </c>
      <c r="FP18" s="54">
        <v>67</v>
      </c>
      <c r="FQ18" s="54">
        <v>55</v>
      </c>
      <c r="FR18" s="55">
        <v>56</v>
      </c>
      <c r="FS18" s="53">
        <v>67</v>
      </c>
      <c r="FT18" s="54">
        <v>33</v>
      </c>
      <c r="FU18" s="53">
        <v>54</v>
      </c>
      <c r="FV18" s="68">
        <v>80</v>
      </c>
      <c r="FW18" s="54">
        <v>75</v>
      </c>
      <c r="FX18" s="68">
        <v>43</v>
      </c>
      <c r="FY18" s="54">
        <v>72</v>
      </c>
      <c r="FZ18" s="54">
        <v>57</v>
      </c>
      <c r="GA18" s="54">
        <v>70</v>
      </c>
      <c r="GB18" s="68">
        <v>89</v>
      </c>
      <c r="GC18" s="53">
        <v>104</v>
      </c>
      <c r="GD18" s="55">
        <v>104</v>
      </c>
      <c r="GE18" s="53">
        <v>157</v>
      </c>
      <c r="GF18" s="54">
        <v>132</v>
      </c>
      <c r="GG18" s="53">
        <v>93</v>
      </c>
      <c r="GH18" s="68">
        <v>81</v>
      </c>
      <c r="GI18" s="54">
        <v>98</v>
      </c>
      <c r="GJ18" s="68">
        <v>95</v>
      </c>
      <c r="GK18" s="54">
        <v>56</v>
      </c>
      <c r="GL18" s="54">
        <v>57</v>
      </c>
      <c r="GM18" s="54">
        <v>59</v>
      </c>
      <c r="GN18" s="68">
        <v>88</v>
      </c>
      <c r="GO18" s="53">
        <v>80</v>
      </c>
      <c r="GP18" s="55">
        <v>216</v>
      </c>
      <c r="GQ18" s="53">
        <v>100</v>
      </c>
      <c r="GR18" s="54">
        <v>70</v>
      </c>
      <c r="GS18" s="53">
        <v>106</v>
      </c>
      <c r="GT18" s="68">
        <v>88</v>
      </c>
      <c r="GU18" s="54">
        <v>91</v>
      </c>
      <c r="GV18" s="68">
        <v>86</v>
      </c>
      <c r="GW18" s="54">
        <v>76</v>
      </c>
      <c r="GX18" s="54">
        <v>90</v>
      </c>
      <c r="GY18" s="54">
        <v>131</v>
      </c>
      <c r="GZ18" s="68">
        <v>106</v>
      </c>
      <c r="HA18" s="53">
        <v>96</v>
      </c>
      <c r="HB18" s="55">
        <v>79</v>
      </c>
      <c r="HC18" s="53">
        <v>117</v>
      </c>
      <c r="HD18" s="54">
        <v>123</v>
      </c>
      <c r="HE18" s="53">
        <v>119</v>
      </c>
      <c r="HF18" s="68">
        <v>114</v>
      </c>
      <c r="HG18" s="54">
        <v>114</v>
      </c>
      <c r="HH18" s="68">
        <v>122</v>
      </c>
      <c r="HI18" s="54">
        <v>72</v>
      </c>
      <c r="HJ18" s="54">
        <v>42</v>
      </c>
      <c r="HK18" s="54">
        <v>22</v>
      </c>
      <c r="HL18" s="68">
        <v>26</v>
      </c>
      <c r="HM18" s="53">
        <v>54</v>
      </c>
      <c r="HN18" s="55">
        <v>36</v>
      </c>
      <c r="HO18" s="53">
        <v>40</v>
      </c>
      <c r="HP18" s="54">
        <v>42</v>
      </c>
      <c r="HQ18" s="53">
        <v>53</v>
      </c>
      <c r="HR18" s="68">
        <v>40</v>
      </c>
      <c r="HS18" s="54">
        <v>33</v>
      </c>
      <c r="HT18" s="68">
        <v>36</v>
      </c>
      <c r="HU18" s="54">
        <v>53</v>
      </c>
      <c r="HV18" s="54">
        <v>54</v>
      </c>
      <c r="HW18" s="54">
        <v>61</v>
      </c>
      <c r="HX18" s="68">
        <v>34</v>
      </c>
      <c r="HY18" s="53">
        <v>25</v>
      </c>
      <c r="HZ18" s="55">
        <v>26</v>
      </c>
      <c r="IA18" s="53">
        <v>52</v>
      </c>
      <c r="IB18" s="54">
        <v>33</v>
      </c>
      <c r="IC18" s="53">
        <v>51</v>
      </c>
      <c r="ID18" s="68">
        <v>44</v>
      </c>
      <c r="IE18" s="54">
        <v>27</v>
      </c>
      <c r="IF18" s="68">
        <v>50</v>
      </c>
      <c r="IG18" s="54">
        <v>40</v>
      </c>
      <c r="IH18" s="54">
        <v>53</v>
      </c>
      <c r="II18" s="54">
        <v>90</v>
      </c>
      <c r="IJ18" s="68">
        <v>72</v>
      </c>
      <c r="IK18" s="53">
        <v>38</v>
      </c>
      <c r="IL18" s="55">
        <v>48</v>
      </c>
      <c r="IN18" s="54"/>
      <c r="IP18" s="68"/>
      <c r="IQ18" s="54"/>
      <c r="IR18" s="68"/>
      <c r="IS18" s="54"/>
      <c r="IT18" s="54"/>
      <c r="IU18" s="54"/>
      <c r="IV18" s="68"/>
      <c r="IX18" s="55"/>
    </row>
    <row r="19" spans="1:258" x14ac:dyDescent="0.2">
      <c r="A19" s="221" t="s">
        <v>75</v>
      </c>
      <c r="B19" s="123">
        <f t="shared" si="39"/>
        <v>320</v>
      </c>
      <c r="C19" s="123">
        <f t="shared" si="40"/>
        <v>5708</v>
      </c>
      <c r="D19" s="123">
        <f t="shared" si="41"/>
        <v>336677</v>
      </c>
      <c r="E19" s="124">
        <f t="shared" si="42"/>
        <v>1735.4484536082475</v>
      </c>
      <c r="F19" s="125">
        <f t="shared" si="43"/>
        <v>1408.5</v>
      </c>
      <c r="G19" s="169"/>
      <c r="H19" s="170"/>
      <c r="I19" s="170"/>
      <c r="J19" s="170"/>
      <c r="K19" s="170"/>
      <c r="R19" s="66"/>
      <c r="S19" s="67"/>
      <c r="AD19" s="66"/>
      <c r="AE19" s="67"/>
      <c r="AP19" s="66"/>
      <c r="AQ19" s="67"/>
      <c r="BA19" s="53">
        <v>2040</v>
      </c>
      <c r="BB19" s="66">
        <v>2178</v>
      </c>
      <c r="BC19" s="67">
        <v>2497</v>
      </c>
      <c r="BD19" s="53">
        <v>2115</v>
      </c>
      <c r="BE19" s="53">
        <v>1695</v>
      </c>
      <c r="BF19" s="53">
        <v>1958</v>
      </c>
      <c r="BG19" s="53">
        <v>1875</v>
      </c>
      <c r="BH19" s="53">
        <v>1376</v>
      </c>
      <c r="BI19" s="53">
        <v>2238</v>
      </c>
      <c r="BJ19" s="53">
        <v>2130</v>
      </c>
      <c r="BK19" s="53">
        <v>1683</v>
      </c>
      <c r="BL19" s="53">
        <v>1530</v>
      </c>
      <c r="BM19" s="53">
        <v>1872</v>
      </c>
      <c r="BN19" s="66">
        <v>1411</v>
      </c>
      <c r="BO19" s="67">
        <v>1319</v>
      </c>
      <c r="BP19" s="53">
        <v>1001</v>
      </c>
      <c r="BQ19" s="53">
        <v>1209</v>
      </c>
      <c r="BR19" s="53">
        <v>1341</v>
      </c>
      <c r="BS19" s="53">
        <v>1004</v>
      </c>
      <c r="BT19" s="53">
        <v>861</v>
      </c>
      <c r="BU19" s="53">
        <v>818</v>
      </c>
      <c r="BV19" s="53">
        <v>1132</v>
      </c>
      <c r="BW19" s="53">
        <v>346</v>
      </c>
      <c r="BX19" s="53">
        <v>466</v>
      </c>
      <c r="BY19" s="53">
        <v>781</v>
      </c>
      <c r="BZ19" s="66">
        <v>802</v>
      </c>
      <c r="CA19" s="67">
        <v>622</v>
      </c>
      <c r="CB19" s="53">
        <v>578</v>
      </c>
      <c r="CC19" s="53">
        <v>459</v>
      </c>
      <c r="CD19" s="53">
        <v>1138</v>
      </c>
      <c r="CE19" s="53">
        <v>733</v>
      </c>
      <c r="CF19" s="53">
        <v>879</v>
      </c>
      <c r="CG19" s="53">
        <v>1097</v>
      </c>
      <c r="CH19" s="53">
        <v>879</v>
      </c>
      <c r="CI19" s="53">
        <v>679</v>
      </c>
      <c r="CJ19" s="53">
        <v>961</v>
      </c>
      <c r="CK19" s="53">
        <v>1039</v>
      </c>
      <c r="CL19" s="66">
        <v>1778</v>
      </c>
      <c r="CM19" s="67">
        <v>789</v>
      </c>
      <c r="CN19" s="53">
        <v>744</v>
      </c>
      <c r="CO19" s="53">
        <v>577</v>
      </c>
      <c r="CP19" s="53">
        <v>499</v>
      </c>
      <c r="CQ19" s="53">
        <v>507</v>
      </c>
      <c r="CR19" s="53">
        <v>562</v>
      </c>
      <c r="CS19" s="53">
        <v>1117</v>
      </c>
      <c r="CT19" s="53">
        <v>1098</v>
      </c>
      <c r="CU19" s="53">
        <v>1392</v>
      </c>
      <c r="CV19" s="53">
        <v>1359</v>
      </c>
      <c r="CW19" s="53">
        <v>1361</v>
      </c>
      <c r="CX19" s="66">
        <v>1166</v>
      </c>
      <c r="CY19" s="67">
        <v>320</v>
      </c>
      <c r="CZ19" s="53">
        <v>617</v>
      </c>
      <c r="DA19" s="53">
        <v>577</v>
      </c>
      <c r="DB19" s="53">
        <v>878</v>
      </c>
      <c r="DC19" s="53">
        <v>692</v>
      </c>
      <c r="DD19" s="53">
        <v>912</v>
      </c>
      <c r="DE19" s="53">
        <v>1281</v>
      </c>
      <c r="DF19" s="53">
        <v>1867</v>
      </c>
      <c r="DG19" s="53">
        <v>1103</v>
      </c>
      <c r="DH19" s="53">
        <v>886</v>
      </c>
      <c r="DI19" s="53">
        <v>962</v>
      </c>
      <c r="DJ19" s="66">
        <v>1296</v>
      </c>
      <c r="DK19" s="67">
        <v>1284</v>
      </c>
      <c r="DL19" s="53">
        <v>830</v>
      </c>
      <c r="DM19" s="53">
        <v>974</v>
      </c>
      <c r="DN19" s="53">
        <v>1241</v>
      </c>
      <c r="DO19" s="53">
        <v>1257</v>
      </c>
      <c r="DP19" s="53">
        <v>2260</v>
      </c>
      <c r="DQ19" s="53">
        <v>953</v>
      </c>
      <c r="DR19" s="53">
        <v>930</v>
      </c>
      <c r="DS19" s="53">
        <v>837</v>
      </c>
      <c r="DT19" s="53">
        <v>505</v>
      </c>
      <c r="DU19" s="53">
        <v>1125</v>
      </c>
      <c r="DV19" s="66">
        <v>1028</v>
      </c>
      <c r="DW19" s="67">
        <v>827</v>
      </c>
      <c r="DX19" s="53">
        <v>639</v>
      </c>
      <c r="DY19" s="53">
        <v>1066</v>
      </c>
      <c r="DZ19" s="53">
        <v>1157</v>
      </c>
      <c r="EA19" s="53">
        <v>810</v>
      </c>
      <c r="EB19" s="53">
        <v>972</v>
      </c>
      <c r="EC19" s="53">
        <v>1323</v>
      </c>
      <c r="ED19" s="53">
        <v>1197</v>
      </c>
      <c r="EE19" s="53">
        <v>955</v>
      </c>
      <c r="EF19" s="53">
        <v>874</v>
      </c>
      <c r="EG19" s="53">
        <v>916</v>
      </c>
      <c r="EH19" s="66">
        <v>1096</v>
      </c>
      <c r="EI19" s="67">
        <v>663</v>
      </c>
      <c r="EJ19" s="54">
        <v>1106</v>
      </c>
      <c r="EK19" s="54">
        <v>1327</v>
      </c>
      <c r="EL19" s="54">
        <v>1192</v>
      </c>
      <c r="EM19" s="54">
        <v>1307</v>
      </c>
      <c r="EN19" s="54">
        <v>2525</v>
      </c>
      <c r="EO19" s="54">
        <v>1727</v>
      </c>
      <c r="EP19" s="54">
        <v>989</v>
      </c>
      <c r="EQ19" s="54">
        <v>595</v>
      </c>
      <c r="ER19" s="54">
        <v>1767</v>
      </c>
      <c r="ES19" s="54">
        <v>1798</v>
      </c>
      <c r="ET19" s="55">
        <v>1919</v>
      </c>
      <c r="EU19" s="67">
        <v>1606</v>
      </c>
      <c r="EV19" s="54">
        <v>2170</v>
      </c>
      <c r="EW19" s="54">
        <v>2843</v>
      </c>
      <c r="EX19" s="54">
        <v>3227</v>
      </c>
      <c r="EY19" s="54">
        <v>3815</v>
      </c>
      <c r="EZ19" s="68">
        <v>4415</v>
      </c>
      <c r="FA19" s="54">
        <v>3717</v>
      </c>
      <c r="FB19" s="54">
        <v>2888</v>
      </c>
      <c r="FC19" s="54">
        <v>4446</v>
      </c>
      <c r="FD19" s="54">
        <v>4344</v>
      </c>
      <c r="FE19" s="54">
        <v>3806</v>
      </c>
      <c r="FF19" s="55">
        <v>3662</v>
      </c>
      <c r="FG19" s="56">
        <v>2782</v>
      </c>
      <c r="FH19" s="54">
        <v>1421</v>
      </c>
      <c r="FI19" s="54">
        <v>1228</v>
      </c>
      <c r="FJ19" s="68">
        <v>1768</v>
      </c>
      <c r="FK19" s="54">
        <v>2376</v>
      </c>
      <c r="FL19" s="68">
        <v>2826</v>
      </c>
      <c r="FM19" s="54">
        <v>2798</v>
      </c>
      <c r="FN19" s="54">
        <v>2391</v>
      </c>
      <c r="FO19" s="54">
        <v>2077</v>
      </c>
      <c r="FP19" s="54">
        <v>2307</v>
      </c>
      <c r="FQ19" s="54">
        <v>1694</v>
      </c>
      <c r="FR19" s="55">
        <v>1678</v>
      </c>
      <c r="FS19" s="53">
        <v>2068</v>
      </c>
      <c r="FT19" s="53">
        <v>1275</v>
      </c>
      <c r="FU19" s="53">
        <v>1739</v>
      </c>
      <c r="FV19" s="68">
        <v>2089</v>
      </c>
      <c r="FW19" s="54">
        <v>2038</v>
      </c>
      <c r="FX19" s="68">
        <v>1599</v>
      </c>
      <c r="FY19" s="54">
        <v>2050</v>
      </c>
      <c r="FZ19" s="54">
        <v>1817</v>
      </c>
      <c r="GA19" s="54">
        <v>1781</v>
      </c>
      <c r="GB19" s="54">
        <v>2417</v>
      </c>
      <c r="GC19" s="53">
        <v>3198</v>
      </c>
      <c r="GD19" s="55">
        <v>2937</v>
      </c>
      <c r="GE19" s="53">
        <v>4378</v>
      </c>
      <c r="GF19" s="53">
        <v>3587</v>
      </c>
      <c r="GG19" s="53">
        <v>3279</v>
      </c>
      <c r="GH19" s="68">
        <v>2266</v>
      </c>
      <c r="GI19" s="54">
        <v>3099</v>
      </c>
      <c r="GJ19" s="68">
        <v>2533</v>
      </c>
      <c r="GK19" s="54">
        <v>1526</v>
      </c>
      <c r="GL19" s="54">
        <v>1605</v>
      </c>
      <c r="GM19" s="54">
        <v>1929</v>
      </c>
      <c r="GN19" s="54">
        <v>3034</v>
      </c>
      <c r="GO19" s="53">
        <v>2591</v>
      </c>
      <c r="GP19" s="55">
        <v>5708</v>
      </c>
      <c r="GQ19" s="53">
        <v>3690</v>
      </c>
      <c r="GR19" s="53">
        <v>2121</v>
      </c>
      <c r="GS19" s="53">
        <v>2936</v>
      </c>
      <c r="GT19" s="68">
        <v>2561</v>
      </c>
      <c r="GU19" s="54">
        <v>2851</v>
      </c>
      <c r="GV19" s="68">
        <v>2571</v>
      </c>
      <c r="GW19" s="54">
        <v>2303</v>
      </c>
      <c r="GX19" s="54">
        <v>2752</v>
      </c>
      <c r="GY19" s="54">
        <v>3687</v>
      </c>
      <c r="GZ19" s="68">
        <v>3004</v>
      </c>
      <c r="HA19" s="53">
        <v>2761</v>
      </c>
      <c r="HB19" s="55">
        <v>2981</v>
      </c>
      <c r="HC19" s="53">
        <v>3707</v>
      </c>
      <c r="HD19" s="53">
        <v>3511</v>
      </c>
      <c r="HE19" s="53">
        <v>3454</v>
      </c>
      <c r="HF19" s="68">
        <v>2951</v>
      </c>
      <c r="HG19" s="54">
        <v>4032</v>
      </c>
      <c r="HH19" s="68">
        <v>3210</v>
      </c>
      <c r="HI19" s="54">
        <v>2297</v>
      </c>
      <c r="HJ19" s="54">
        <v>1463</v>
      </c>
      <c r="HK19" s="54">
        <v>646</v>
      </c>
      <c r="HL19" s="68">
        <v>919</v>
      </c>
      <c r="HM19" s="53">
        <v>1706</v>
      </c>
      <c r="HN19" s="55">
        <v>1447</v>
      </c>
      <c r="HO19" s="53">
        <v>1119</v>
      </c>
      <c r="HP19" s="53">
        <v>998</v>
      </c>
      <c r="HQ19" s="53">
        <v>1757</v>
      </c>
      <c r="HR19" s="68">
        <v>1143</v>
      </c>
      <c r="HS19" s="54">
        <v>1024</v>
      </c>
      <c r="HT19" s="68">
        <v>1021</v>
      </c>
      <c r="HU19" s="54">
        <v>1322</v>
      </c>
      <c r="HV19" s="54">
        <v>1630</v>
      </c>
      <c r="HW19" s="54">
        <v>2038</v>
      </c>
      <c r="HX19" s="68">
        <v>1307</v>
      </c>
      <c r="HY19" s="53">
        <v>781</v>
      </c>
      <c r="HZ19" s="55">
        <v>994</v>
      </c>
      <c r="IA19" s="53">
        <v>1406</v>
      </c>
      <c r="IB19" s="53">
        <v>1046</v>
      </c>
      <c r="IC19" s="53">
        <v>1249</v>
      </c>
      <c r="ID19" s="68">
        <v>1181</v>
      </c>
      <c r="IE19" s="54">
        <v>1324</v>
      </c>
      <c r="IF19" s="68">
        <v>1605</v>
      </c>
      <c r="IG19" s="54">
        <v>1065</v>
      </c>
      <c r="IH19" s="54">
        <v>1553</v>
      </c>
      <c r="II19" s="54">
        <v>2602</v>
      </c>
      <c r="IJ19" s="68">
        <v>2109</v>
      </c>
      <c r="IK19" s="53">
        <v>1324</v>
      </c>
      <c r="IL19" s="55">
        <v>1637</v>
      </c>
      <c r="IP19" s="68"/>
      <c r="IQ19" s="54"/>
      <c r="IR19" s="68"/>
      <c r="IS19" s="54"/>
      <c r="IT19" s="54"/>
      <c r="IU19" s="54"/>
      <c r="IV19" s="68"/>
      <c r="IX19" s="55"/>
    </row>
    <row r="20" spans="1:258" x14ac:dyDescent="0.2">
      <c r="A20" s="221" t="s">
        <v>74</v>
      </c>
      <c r="B20" s="123">
        <f t="shared" si="39"/>
        <v>60</v>
      </c>
      <c r="C20" s="123">
        <f t="shared" si="40"/>
        <v>980</v>
      </c>
      <c r="D20" s="123">
        <f t="shared" si="41"/>
        <v>58479</v>
      </c>
      <c r="E20" s="124">
        <f t="shared" si="42"/>
        <v>301.43814432989689</v>
      </c>
      <c r="F20" s="125">
        <f t="shared" si="43"/>
        <v>271</v>
      </c>
      <c r="G20" s="169"/>
      <c r="H20" s="170"/>
      <c r="I20" s="170"/>
      <c r="J20" s="170"/>
      <c r="K20" s="170"/>
      <c r="R20" s="66"/>
      <c r="S20" s="67"/>
      <c r="AD20" s="66"/>
      <c r="AE20" s="67"/>
      <c r="AP20" s="66"/>
      <c r="AQ20" s="67"/>
      <c r="BA20" s="53">
        <v>968</v>
      </c>
      <c r="BB20" s="66">
        <v>980</v>
      </c>
      <c r="BC20" s="67">
        <v>895</v>
      </c>
      <c r="BD20" s="53">
        <v>739</v>
      </c>
      <c r="BE20" s="53">
        <v>630</v>
      </c>
      <c r="BF20" s="53">
        <v>730</v>
      </c>
      <c r="BG20" s="53">
        <v>694</v>
      </c>
      <c r="BH20" s="53">
        <v>502</v>
      </c>
      <c r="BI20" s="53">
        <v>817</v>
      </c>
      <c r="BJ20" s="53">
        <v>764</v>
      </c>
      <c r="BK20" s="53">
        <v>577</v>
      </c>
      <c r="BL20" s="53">
        <v>541</v>
      </c>
      <c r="BM20" s="53">
        <v>693</v>
      </c>
      <c r="BN20" s="66">
        <v>502</v>
      </c>
      <c r="BO20" s="67">
        <v>420</v>
      </c>
      <c r="BP20" s="53">
        <v>395</v>
      </c>
      <c r="BQ20" s="53">
        <v>416</v>
      </c>
      <c r="BR20" s="53">
        <v>478</v>
      </c>
      <c r="BS20" s="53">
        <v>347</v>
      </c>
      <c r="BT20" s="53">
        <v>286</v>
      </c>
      <c r="BU20" s="53">
        <v>280</v>
      </c>
      <c r="BV20" s="53">
        <v>377</v>
      </c>
      <c r="BW20" s="53">
        <v>121</v>
      </c>
      <c r="BX20" s="53">
        <v>170</v>
      </c>
      <c r="BY20" s="53">
        <v>248</v>
      </c>
      <c r="BZ20" s="66">
        <v>288</v>
      </c>
      <c r="CA20" s="67">
        <v>212</v>
      </c>
      <c r="CB20" s="53">
        <v>200</v>
      </c>
      <c r="CC20" s="53">
        <v>163</v>
      </c>
      <c r="CD20" s="53">
        <v>370</v>
      </c>
      <c r="CE20" s="53">
        <v>244</v>
      </c>
      <c r="CF20" s="53">
        <v>303</v>
      </c>
      <c r="CG20" s="53">
        <v>355</v>
      </c>
      <c r="CH20" s="53">
        <v>288</v>
      </c>
      <c r="CI20" s="53">
        <v>213</v>
      </c>
      <c r="CJ20" s="53">
        <v>308</v>
      </c>
      <c r="CK20" s="53">
        <v>325</v>
      </c>
      <c r="CL20" s="66">
        <v>530</v>
      </c>
      <c r="CM20" s="67">
        <v>266</v>
      </c>
      <c r="CN20" s="53">
        <v>233</v>
      </c>
      <c r="CO20" s="53">
        <v>158</v>
      </c>
      <c r="CP20" s="53">
        <v>147</v>
      </c>
      <c r="CQ20" s="53">
        <v>164</v>
      </c>
      <c r="CR20" s="53">
        <v>172</v>
      </c>
      <c r="CS20" s="53">
        <v>386</v>
      </c>
      <c r="CT20" s="53">
        <v>386</v>
      </c>
      <c r="CU20" s="53">
        <v>402</v>
      </c>
      <c r="CV20" s="53">
        <v>454</v>
      </c>
      <c r="CW20" s="53">
        <v>434</v>
      </c>
      <c r="CX20" s="66">
        <v>330</v>
      </c>
      <c r="CY20" s="67">
        <v>108</v>
      </c>
      <c r="CZ20" s="53">
        <v>180</v>
      </c>
      <c r="DA20" s="53">
        <v>176</v>
      </c>
      <c r="DB20" s="53">
        <v>272</v>
      </c>
      <c r="DC20" s="53">
        <v>225</v>
      </c>
      <c r="DD20" s="53">
        <v>293</v>
      </c>
      <c r="DE20" s="53">
        <v>402</v>
      </c>
      <c r="DF20" s="53">
        <v>552</v>
      </c>
      <c r="DG20" s="53">
        <v>334</v>
      </c>
      <c r="DH20" s="53">
        <v>269</v>
      </c>
      <c r="DI20" s="53">
        <v>307</v>
      </c>
      <c r="DJ20" s="66">
        <v>388</v>
      </c>
      <c r="DK20" s="67">
        <v>362</v>
      </c>
      <c r="DL20" s="53">
        <v>268</v>
      </c>
      <c r="DM20" s="53">
        <v>282</v>
      </c>
      <c r="DN20" s="53">
        <v>379</v>
      </c>
      <c r="DO20" s="53">
        <v>390</v>
      </c>
      <c r="DP20" s="53">
        <v>671</v>
      </c>
      <c r="DQ20" s="53">
        <v>301</v>
      </c>
      <c r="DR20" s="53">
        <v>279</v>
      </c>
      <c r="DS20" s="53">
        <v>253</v>
      </c>
      <c r="DT20" s="53">
        <v>158</v>
      </c>
      <c r="DU20" s="53">
        <v>299</v>
      </c>
      <c r="DV20" s="66">
        <v>315</v>
      </c>
      <c r="DW20" s="67">
        <v>257</v>
      </c>
      <c r="DX20" s="53">
        <v>212</v>
      </c>
      <c r="DY20" s="53">
        <v>289</v>
      </c>
      <c r="DZ20" s="53">
        <v>322</v>
      </c>
      <c r="EA20" s="53">
        <v>249</v>
      </c>
      <c r="EB20" s="53">
        <v>314</v>
      </c>
      <c r="EC20" s="53">
        <v>337</v>
      </c>
      <c r="ED20" s="53">
        <v>249</v>
      </c>
      <c r="EE20" s="53">
        <v>211</v>
      </c>
      <c r="EF20" s="53">
        <v>248</v>
      </c>
      <c r="EG20" s="53">
        <v>215</v>
      </c>
      <c r="EH20" s="66">
        <v>291</v>
      </c>
      <c r="EI20" s="67">
        <v>158</v>
      </c>
      <c r="EJ20" s="54">
        <v>242</v>
      </c>
      <c r="EK20" s="54">
        <v>301</v>
      </c>
      <c r="EL20" s="54">
        <v>272</v>
      </c>
      <c r="EM20" s="54">
        <v>315</v>
      </c>
      <c r="EN20" s="54">
        <v>372</v>
      </c>
      <c r="EO20" s="54">
        <v>280</v>
      </c>
      <c r="EP20" s="54">
        <v>192</v>
      </c>
      <c r="EQ20" s="54">
        <v>104</v>
      </c>
      <c r="ER20" s="54">
        <v>257</v>
      </c>
      <c r="ES20" s="54">
        <v>257</v>
      </c>
      <c r="ET20" s="55">
        <v>269</v>
      </c>
      <c r="EU20" s="67">
        <v>245</v>
      </c>
      <c r="EV20" s="54">
        <v>319</v>
      </c>
      <c r="EW20" s="54">
        <v>441</v>
      </c>
      <c r="EX20" s="54">
        <v>468</v>
      </c>
      <c r="EY20" s="54">
        <v>563</v>
      </c>
      <c r="EZ20" s="68">
        <v>528</v>
      </c>
      <c r="FA20" s="54">
        <v>498</v>
      </c>
      <c r="FB20" s="54">
        <v>372</v>
      </c>
      <c r="FC20" s="54">
        <v>511</v>
      </c>
      <c r="FD20" s="54">
        <v>557</v>
      </c>
      <c r="FE20" s="54">
        <v>452</v>
      </c>
      <c r="FF20" s="55">
        <v>468</v>
      </c>
      <c r="FG20" s="56">
        <v>337</v>
      </c>
      <c r="FH20" s="54">
        <v>168</v>
      </c>
      <c r="FI20" s="54">
        <v>156</v>
      </c>
      <c r="FJ20" s="68">
        <v>194</v>
      </c>
      <c r="FK20" s="54">
        <v>249</v>
      </c>
      <c r="FL20" s="68">
        <v>314</v>
      </c>
      <c r="FM20" s="54">
        <v>336</v>
      </c>
      <c r="FN20" s="54">
        <v>249</v>
      </c>
      <c r="FO20" s="54">
        <v>249</v>
      </c>
      <c r="FP20" s="54">
        <v>233</v>
      </c>
      <c r="FQ20" s="54">
        <v>185</v>
      </c>
      <c r="FR20" s="55">
        <v>206</v>
      </c>
      <c r="FS20" s="53">
        <v>201</v>
      </c>
      <c r="FT20" s="53">
        <v>142</v>
      </c>
      <c r="FU20" s="53">
        <v>183</v>
      </c>
      <c r="FV20" s="68">
        <v>225</v>
      </c>
      <c r="FW20" s="54">
        <v>211</v>
      </c>
      <c r="FX20" s="68">
        <v>149</v>
      </c>
      <c r="FY20" s="54">
        <v>199</v>
      </c>
      <c r="FZ20" s="54">
        <v>192</v>
      </c>
      <c r="GA20" s="54">
        <v>203</v>
      </c>
      <c r="GB20" s="68">
        <v>277</v>
      </c>
      <c r="GC20" s="53">
        <v>309</v>
      </c>
      <c r="GD20" s="55">
        <v>297</v>
      </c>
      <c r="GE20" s="53">
        <v>478</v>
      </c>
      <c r="GF20" s="53">
        <v>358</v>
      </c>
      <c r="GG20" s="53">
        <v>308</v>
      </c>
      <c r="GH20" s="68">
        <v>230</v>
      </c>
      <c r="GI20" s="54">
        <v>304</v>
      </c>
      <c r="GJ20" s="68">
        <v>222</v>
      </c>
      <c r="GK20" s="54">
        <v>128</v>
      </c>
      <c r="GL20" s="54">
        <v>158</v>
      </c>
      <c r="GM20" s="54">
        <v>189</v>
      </c>
      <c r="GN20" s="68">
        <v>302</v>
      </c>
      <c r="GO20" s="53">
        <v>252</v>
      </c>
      <c r="GP20" s="55">
        <v>597</v>
      </c>
      <c r="GQ20" s="53">
        <v>370</v>
      </c>
      <c r="GR20" s="53">
        <v>208</v>
      </c>
      <c r="GS20" s="53">
        <v>265</v>
      </c>
      <c r="GT20" s="68">
        <v>256</v>
      </c>
      <c r="GU20" s="54">
        <v>271</v>
      </c>
      <c r="GV20" s="68">
        <v>245</v>
      </c>
      <c r="GW20" s="54">
        <v>228</v>
      </c>
      <c r="GX20" s="54">
        <v>289</v>
      </c>
      <c r="GY20" s="54">
        <v>359</v>
      </c>
      <c r="GZ20" s="68">
        <v>294</v>
      </c>
      <c r="HA20" s="53">
        <v>271</v>
      </c>
      <c r="HB20" s="55">
        <v>285</v>
      </c>
      <c r="HC20" s="53">
        <v>370</v>
      </c>
      <c r="HD20" s="53">
        <v>354</v>
      </c>
      <c r="HE20" s="53">
        <v>334</v>
      </c>
      <c r="HF20" s="68">
        <v>320</v>
      </c>
      <c r="HG20" s="54">
        <v>407</v>
      </c>
      <c r="HH20" s="68">
        <v>309</v>
      </c>
      <c r="HI20" s="54">
        <v>195</v>
      </c>
      <c r="HJ20" s="54">
        <v>162</v>
      </c>
      <c r="HK20" s="54">
        <v>60</v>
      </c>
      <c r="HL20" s="68">
        <v>88</v>
      </c>
      <c r="HM20" s="53">
        <v>161</v>
      </c>
      <c r="HN20" s="55">
        <v>147</v>
      </c>
      <c r="HO20" s="53">
        <v>124</v>
      </c>
      <c r="HP20" s="53">
        <v>96</v>
      </c>
      <c r="HQ20" s="53">
        <v>176</v>
      </c>
      <c r="HR20" s="68">
        <v>94</v>
      </c>
      <c r="HS20" s="54">
        <v>114</v>
      </c>
      <c r="HT20" s="68">
        <v>82</v>
      </c>
      <c r="HU20" s="54">
        <v>143</v>
      </c>
      <c r="HV20" s="54">
        <v>141</v>
      </c>
      <c r="HW20" s="54">
        <v>213</v>
      </c>
      <c r="HX20" s="68">
        <v>133</v>
      </c>
      <c r="HY20" s="53">
        <v>77</v>
      </c>
      <c r="HZ20" s="55">
        <v>100</v>
      </c>
      <c r="IA20" s="53">
        <v>130</v>
      </c>
      <c r="IB20" s="53">
        <v>100</v>
      </c>
      <c r="IC20" s="53">
        <v>128</v>
      </c>
      <c r="ID20" s="68">
        <v>120</v>
      </c>
      <c r="IE20" s="54">
        <v>113</v>
      </c>
      <c r="IF20" s="68">
        <v>160</v>
      </c>
      <c r="IG20" s="54">
        <v>119</v>
      </c>
      <c r="IH20" s="54">
        <v>140</v>
      </c>
      <c r="II20" s="54">
        <v>264</v>
      </c>
      <c r="IJ20" s="68">
        <v>185</v>
      </c>
      <c r="IK20" s="53">
        <v>135</v>
      </c>
      <c r="IL20" s="55">
        <v>155</v>
      </c>
      <c r="IP20" s="68"/>
      <c r="IQ20" s="54"/>
      <c r="IR20" s="68"/>
      <c r="IS20" s="54"/>
      <c r="IT20" s="54"/>
      <c r="IU20" s="54"/>
      <c r="IV20" s="68"/>
      <c r="IX20" s="55"/>
    </row>
    <row r="21" spans="1:258" x14ac:dyDescent="0.2">
      <c r="B21" s="182"/>
      <c r="C21" s="182"/>
      <c r="D21" s="123">
        <f>SUM(G21:XFD21)</f>
        <v>146777</v>
      </c>
      <c r="E21" s="197"/>
      <c r="F21" s="186"/>
      <c r="G21" s="194" t="str">
        <f t="shared" ref="G21:BR21" si="44">IF(ISBLANK(G6),"",SUM(G15:G20)-G6)</f>
        <v/>
      </c>
      <c r="H21" s="195" t="str">
        <f t="shared" si="44"/>
        <v/>
      </c>
      <c r="I21" s="195" t="str">
        <f t="shared" si="44"/>
        <v/>
      </c>
      <c r="J21" s="195" t="str">
        <f t="shared" si="44"/>
        <v/>
      </c>
      <c r="K21" s="195" t="str">
        <f t="shared" si="44"/>
        <v/>
      </c>
      <c r="L21" s="161" t="str">
        <f t="shared" si="44"/>
        <v/>
      </c>
      <c r="M21" s="161" t="str">
        <f t="shared" si="44"/>
        <v/>
      </c>
      <c r="N21" s="161" t="str">
        <f t="shared" si="44"/>
        <v/>
      </c>
      <c r="O21" s="161" t="str">
        <f t="shared" si="44"/>
        <v/>
      </c>
      <c r="P21" s="161" t="str">
        <f t="shared" si="44"/>
        <v/>
      </c>
      <c r="Q21" s="161" t="str">
        <f t="shared" si="44"/>
        <v/>
      </c>
      <c r="R21" s="162" t="str">
        <f t="shared" si="44"/>
        <v/>
      </c>
      <c r="S21" s="163" t="str">
        <f t="shared" si="44"/>
        <v/>
      </c>
      <c r="T21" s="161" t="str">
        <f t="shared" si="44"/>
        <v/>
      </c>
      <c r="U21" s="161" t="str">
        <f t="shared" si="44"/>
        <v/>
      </c>
      <c r="V21" s="161" t="str">
        <f t="shared" si="44"/>
        <v/>
      </c>
      <c r="W21" s="161" t="str">
        <f t="shared" si="44"/>
        <v/>
      </c>
      <c r="X21" s="161" t="str">
        <f t="shared" si="44"/>
        <v/>
      </c>
      <c r="Y21" s="161" t="str">
        <f t="shared" si="44"/>
        <v/>
      </c>
      <c r="Z21" s="161" t="str">
        <f t="shared" si="44"/>
        <v/>
      </c>
      <c r="AA21" s="161" t="str">
        <f t="shared" si="44"/>
        <v/>
      </c>
      <c r="AB21" s="161" t="str">
        <f t="shared" si="44"/>
        <v/>
      </c>
      <c r="AC21" s="161" t="str">
        <f t="shared" si="44"/>
        <v/>
      </c>
      <c r="AD21" s="162" t="str">
        <f t="shared" si="44"/>
        <v/>
      </c>
      <c r="AE21" s="163" t="str">
        <f t="shared" si="44"/>
        <v/>
      </c>
      <c r="AF21" s="161" t="str">
        <f t="shared" si="44"/>
        <v/>
      </c>
      <c r="AG21" s="161" t="str">
        <f t="shared" si="44"/>
        <v/>
      </c>
      <c r="AH21" s="161" t="str">
        <f t="shared" si="44"/>
        <v/>
      </c>
      <c r="AI21" s="161" t="str">
        <f t="shared" si="44"/>
        <v/>
      </c>
      <c r="AJ21" s="161" t="str">
        <f t="shared" si="44"/>
        <v/>
      </c>
      <c r="AK21" s="161" t="str">
        <f t="shared" si="44"/>
        <v/>
      </c>
      <c r="AL21" s="161" t="str">
        <f t="shared" si="44"/>
        <v/>
      </c>
      <c r="AM21" s="161" t="str">
        <f t="shared" si="44"/>
        <v/>
      </c>
      <c r="AN21" s="161" t="str">
        <f t="shared" si="44"/>
        <v/>
      </c>
      <c r="AO21" s="161" t="str">
        <f t="shared" si="44"/>
        <v/>
      </c>
      <c r="AP21" s="162" t="str">
        <f t="shared" si="44"/>
        <v/>
      </c>
      <c r="AQ21" s="163" t="str">
        <f t="shared" si="44"/>
        <v/>
      </c>
      <c r="AR21" s="161" t="str">
        <f t="shared" si="44"/>
        <v/>
      </c>
      <c r="AS21" s="161" t="str">
        <f t="shared" si="44"/>
        <v/>
      </c>
      <c r="AT21" s="161" t="str">
        <f t="shared" si="44"/>
        <v/>
      </c>
      <c r="AU21" s="161" t="str">
        <f t="shared" si="44"/>
        <v/>
      </c>
      <c r="AV21" s="161" t="str">
        <f t="shared" si="44"/>
        <v/>
      </c>
      <c r="AW21" s="161" t="str">
        <f t="shared" si="44"/>
        <v/>
      </c>
      <c r="AX21" s="161" t="str">
        <f t="shared" si="44"/>
        <v/>
      </c>
      <c r="AY21" s="161" t="str">
        <f t="shared" si="44"/>
        <v/>
      </c>
      <c r="AZ21" s="161" t="str">
        <f t="shared" si="44"/>
        <v/>
      </c>
      <c r="BA21" s="161">
        <f t="shared" si="44"/>
        <v>3188</v>
      </c>
      <c r="BB21" s="162">
        <f t="shared" si="44"/>
        <v>42378</v>
      </c>
      <c r="BC21" s="163">
        <f t="shared" si="44"/>
        <v>32590</v>
      </c>
      <c r="BD21" s="161">
        <f t="shared" si="44"/>
        <v>35983</v>
      </c>
      <c r="BE21" s="161">
        <f t="shared" si="44"/>
        <v>29371</v>
      </c>
      <c r="BF21" s="161">
        <f t="shared" si="44"/>
        <v>3338</v>
      </c>
      <c r="BG21" s="161">
        <f t="shared" si="44"/>
        <v>0</v>
      </c>
      <c r="BH21" s="161">
        <f t="shared" si="44"/>
        <v>0</v>
      </c>
      <c r="BI21" s="161">
        <f t="shared" si="44"/>
        <v>0</v>
      </c>
      <c r="BJ21" s="161">
        <f t="shared" si="44"/>
        <v>0</v>
      </c>
      <c r="BK21" s="161">
        <f t="shared" si="44"/>
        <v>0</v>
      </c>
      <c r="BL21" s="161">
        <f t="shared" si="44"/>
        <v>0</v>
      </c>
      <c r="BM21" s="161">
        <f t="shared" si="44"/>
        <v>0</v>
      </c>
      <c r="BN21" s="162">
        <f t="shared" si="44"/>
        <v>0</v>
      </c>
      <c r="BO21" s="163">
        <f t="shared" si="44"/>
        <v>0</v>
      </c>
      <c r="BP21" s="161">
        <f t="shared" si="44"/>
        <v>0</v>
      </c>
      <c r="BQ21" s="161">
        <f t="shared" si="44"/>
        <v>-2</v>
      </c>
      <c r="BR21" s="161">
        <f t="shared" si="44"/>
        <v>-1</v>
      </c>
      <c r="BS21" s="161">
        <f t="shared" ref="BS21:ED21" si="45">IF(ISBLANK(BS6),"",SUM(BS15:BS20)-BS6)</f>
        <v>0</v>
      </c>
      <c r="BT21" s="161">
        <f t="shared" si="45"/>
        <v>0</v>
      </c>
      <c r="BU21" s="161">
        <f t="shared" si="45"/>
        <v>0</v>
      </c>
      <c r="BV21" s="161">
        <f t="shared" si="45"/>
        <v>0</v>
      </c>
      <c r="BW21" s="161">
        <f t="shared" si="45"/>
        <v>0</v>
      </c>
      <c r="BX21" s="161">
        <f t="shared" si="45"/>
        <v>0</v>
      </c>
      <c r="BY21" s="161">
        <f t="shared" si="45"/>
        <v>0</v>
      </c>
      <c r="BZ21" s="161">
        <f t="shared" si="45"/>
        <v>0</v>
      </c>
      <c r="CA21" s="163">
        <f t="shared" si="45"/>
        <v>0</v>
      </c>
      <c r="CB21" s="161">
        <f t="shared" si="45"/>
        <v>0</v>
      </c>
      <c r="CC21" s="161">
        <f t="shared" si="45"/>
        <v>0</v>
      </c>
      <c r="CD21" s="161">
        <f t="shared" si="45"/>
        <v>0</v>
      </c>
      <c r="CE21" s="161">
        <f t="shared" si="45"/>
        <v>0</v>
      </c>
      <c r="CF21" s="161">
        <f t="shared" si="45"/>
        <v>0</v>
      </c>
      <c r="CG21" s="161">
        <f t="shared" si="45"/>
        <v>0</v>
      </c>
      <c r="CH21" s="161">
        <f t="shared" si="45"/>
        <v>0</v>
      </c>
      <c r="CI21" s="161">
        <f t="shared" si="45"/>
        <v>0</v>
      </c>
      <c r="CJ21" s="161">
        <f t="shared" si="45"/>
        <v>0</v>
      </c>
      <c r="CK21" s="161">
        <f t="shared" si="45"/>
        <v>0</v>
      </c>
      <c r="CL21" s="162">
        <f t="shared" si="45"/>
        <v>0</v>
      </c>
      <c r="CM21" s="163">
        <f t="shared" si="45"/>
        <v>0</v>
      </c>
      <c r="CN21" s="161">
        <f t="shared" si="45"/>
        <v>0</v>
      </c>
      <c r="CO21" s="161">
        <f t="shared" si="45"/>
        <v>0</v>
      </c>
      <c r="CP21" s="161">
        <f t="shared" si="45"/>
        <v>0</v>
      </c>
      <c r="CQ21" s="161">
        <f t="shared" si="45"/>
        <v>0</v>
      </c>
      <c r="CR21" s="161">
        <f t="shared" si="45"/>
        <v>0</v>
      </c>
      <c r="CS21" s="161">
        <f t="shared" si="45"/>
        <v>0</v>
      </c>
      <c r="CT21" s="161">
        <f t="shared" si="45"/>
        <v>0</v>
      </c>
      <c r="CU21" s="161">
        <f t="shared" si="45"/>
        <v>0</v>
      </c>
      <c r="CV21" s="161">
        <f t="shared" si="45"/>
        <v>0</v>
      </c>
      <c r="CW21" s="161">
        <f t="shared" si="45"/>
        <v>0</v>
      </c>
      <c r="CX21" s="162">
        <f t="shared" si="45"/>
        <v>0</v>
      </c>
      <c r="CY21" s="163">
        <f t="shared" si="45"/>
        <v>0</v>
      </c>
      <c r="CZ21" s="161">
        <f t="shared" si="45"/>
        <v>0</v>
      </c>
      <c r="DA21" s="161">
        <f t="shared" si="45"/>
        <v>0</v>
      </c>
      <c r="DB21" s="161">
        <f t="shared" si="45"/>
        <v>0</v>
      </c>
      <c r="DC21" s="161">
        <f t="shared" si="45"/>
        <v>0</v>
      </c>
      <c r="DD21" s="161">
        <f t="shared" si="45"/>
        <v>0</v>
      </c>
      <c r="DE21" s="161">
        <f t="shared" si="45"/>
        <v>0</v>
      </c>
      <c r="DF21" s="161">
        <f t="shared" si="45"/>
        <v>0</v>
      </c>
      <c r="DG21" s="161">
        <f t="shared" si="45"/>
        <v>0</v>
      </c>
      <c r="DH21" s="161">
        <f t="shared" si="45"/>
        <v>0</v>
      </c>
      <c r="DI21" s="161">
        <f t="shared" si="45"/>
        <v>0</v>
      </c>
      <c r="DJ21" s="162">
        <f t="shared" si="45"/>
        <v>0</v>
      </c>
      <c r="DK21" s="163">
        <f t="shared" si="45"/>
        <v>0</v>
      </c>
      <c r="DL21" s="161">
        <f t="shared" si="45"/>
        <v>0</v>
      </c>
      <c r="DM21" s="161">
        <f t="shared" si="45"/>
        <v>0</v>
      </c>
      <c r="DN21" s="161">
        <f t="shared" si="45"/>
        <v>0</v>
      </c>
      <c r="DO21" s="161">
        <f t="shared" si="45"/>
        <v>0</v>
      </c>
      <c r="DP21" s="161">
        <f t="shared" si="45"/>
        <v>0</v>
      </c>
      <c r="DQ21" s="161">
        <f t="shared" si="45"/>
        <v>0</v>
      </c>
      <c r="DR21" s="161">
        <f t="shared" si="45"/>
        <v>0</v>
      </c>
      <c r="DS21" s="161">
        <f t="shared" si="45"/>
        <v>0</v>
      </c>
      <c r="DT21" s="161">
        <f t="shared" si="45"/>
        <v>0</v>
      </c>
      <c r="DU21" s="161">
        <f t="shared" si="45"/>
        <v>0</v>
      </c>
      <c r="DV21" s="162">
        <f t="shared" si="45"/>
        <v>0</v>
      </c>
      <c r="DW21" s="163">
        <f t="shared" si="45"/>
        <v>0</v>
      </c>
      <c r="DX21" s="161">
        <f t="shared" si="45"/>
        <v>0</v>
      </c>
      <c r="DY21" s="161">
        <f t="shared" si="45"/>
        <v>0</v>
      </c>
      <c r="DZ21" s="161">
        <f t="shared" si="45"/>
        <v>0</v>
      </c>
      <c r="EA21" s="161">
        <f t="shared" si="45"/>
        <v>0</v>
      </c>
      <c r="EB21" s="161">
        <f t="shared" si="45"/>
        <v>0</v>
      </c>
      <c r="EC21" s="161">
        <f t="shared" si="45"/>
        <v>0</v>
      </c>
      <c r="ED21" s="161">
        <f t="shared" si="45"/>
        <v>0</v>
      </c>
      <c r="EE21" s="161">
        <f t="shared" ref="EE21:GP21" si="46">IF(ISBLANK(EE6),"",SUM(EE15:EE20)-EE6)</f>
        <v>0</v>
      </c>
      <c r="EF21" s="161">
        <f t="shared" si="46"/>
        <v>0</v>
      </c>
      <c r="EG21" s="161">
        <f t="shared" si="46"/>
        <v>0</v>
      </c>
      <c r="EH21" s="162">
        <f t="shared" si="46"/>
        <v>0</v>
      </c>
      <c r="EI21" s="163">
        <f t="shared" si="46"/>
        <v>0</v>
      </c>
      <c r="EJ21" s="164">
        <f t="shared" si="46"/>
        <v>0</v>
      </c>
      <c r="EK21" s="164">
        <f t="shared" si="46"/>
        <v>0</v>
      </c>
      <c r="EL21" s="164">
        <f t="shared" si="46"/>
        <v>0</v>
      </c>
      <c r="EM21" s="164">
        <f t="shared" si="46"/>
        <v>0</v>
      </c>
      <c r="EN21" s="164">
        <f t="shared" si="46"/>
        <v>0</v>
      </c>
      <c r="EO21" s="164">
        <f t="shared" si="46"/>
        <v>0</v>
      </c>
      <c r="EP21" s="164">
        <f t="shared" si="46"/>
        <v>0</v>
      </c>
      <c r="EQ21" s="164">
        <f t="shared" si="46"/>
        <v>0</v>
      </c>
      <c r="ER21" s="164">
        <f t="shared" si="46"/>
        <v>0</v>
      </c>
      <c r="ES21" s="164">
        <f t="shared" si="46"/>
        <v>0</v>
      </c>
      <c r="ET21" s="165">
        <f t="shared" si="46"/>
        <v>0</v>
      </c>
      <c r="EU21" s="163">
        <f t="shared" si="46"/>
        <v>0</v>
      </c>
      <c r="EV21" s="164">
        <f t="shared" si="46"/>
        <v>0</v>
      </c>
      <c r="EW21" s="164">
        <f t="shared" si="46"/>
        <v>0</v>
      </c>
      <c r="EX21" s="164">
        <f t="shared" si="46"/>
        <v>0</v>
      </c>
      <c r="EY21" s="164">
        <f t="shared" si="46"/>
        <v>0</v>
      </c>
      <c r="EZ21" s="164">
        <f t="shared" si="46"/>
        <v>0</v>
      </c>
      <c r="FA21" s="164">
        <f t="shared" si="46"/>
        <v>0</v>
      </c>
      <c r="FB21" s="164">
        <f t="shared" si="46"/>
        <v>0</v>
      </c>
      <c r="FC21" s="164">
        <f t="shared" si="46"/>
        <v>0</v>
      </c>
      <c r="FD21" s="164">
        <f t="shared" si="46"/>
        <v>0</v>
      </c>
      <c r="FE21" s="164">
        <f t="shared" si="46"/>
        <v>0</v>
      </c>
      <c r="FF21" s="165">
        <f t="shared" si="46"/>
        <v>0</v>
      </c>
      <c r="FG21" s="166">
        <f t="shared" si="46"/>
        <v>0</v>
      </c>
      <c r="FH21" s="164">
        <f t="shared" si="46"/>
        <v>0</v>
      </c>
      <c r="FI21" s="164">
        <f t="shared" si="46"/>
        <v>0</v>
      </c>
      <c r="FJ21" s="164">
        <f t="shared" si="46"/>
        <v>0</v>
      </c>
      <c r="FK21" s="164">
        <f t="shared" si="46"/>
        <v>0</v>
      </c>
      <c r="FL21" s="164">
        <f t="shared" si="46"/>
        <v>0</v>
      </c>
      <c r="FM21" s="164">
        <f t="shared" si="46"/>
        <v>0</v>
      </c>
      <c r="FN21" s="164">
        <f t="shared" si="46"/>
        <v>0</v>
      </c>
      <c r="FO21" s="164">
        <f t="shared" si="46"/>
        <v>0</v>
      </c>
      <c r="FP21" s="164">
        <f t="shared" si="46"/>
        <v>0</v>
      </c>
      <c r="FQ21" s="164">
        <f t="shared" si="46"/>
        <v>0</v>
      </c>
      <c r="FR21" s="165">
        <f t="shared" si="46"/>
        <v>0</v>
      </c>
      <c r="FS21" s="166">
        <f t="shared" si="46"/>
        <v>0</v>
      </c>
      <c r="FT21" s="164">
        <f t="shared" si="46"/>
        <v>0</v>
      </c>
      <c r="FU21" s="164">
        <f t="shared" si="46"/>
        <v>0</v>
      </c>
      <c r="FV21" s="164">
        <f t="shared" si="46"/>
        <v>0</v>
      </c>
      <c r="FW21" s="164">
        <f t="shared" si="46"/>
        <v>0</v>
      </c>
      <c r="FX21" s="164">
        <f t="shared" si="46"/>
        <v>0</v>
      </c>
      <c r="FY21" s="164">
        <f t="shared" si="46"/>
        <v>0</v>
      </c>
      <c r="FZ21" s="164">
        <f t="shared" si="46"/>
        <v>0</v>
      </c>
      <c r="GA21" s="164">
        <f t="shared" si="46"/>
        <v>0</v>
      </c>
      <c r="GB21" s="164">
        <f t="shared" si="46"/>
        <v>0</v>
      </c>
      <c r="GC21" s="164">
        <f t="shared" si="46"/>
        <v>0</v>
      </c>
      <c r="GD21" s="165">
        <f t="shared" si="46"/>
        <v>0</v>
      </c>
      <c r="GE21" s="166">
        <f t="shared" si="46"/>
        <v>0</v>
      </c>
      <c r="GF21" s="164">
        <f t="shared" si="46"/>
        <v>0</v>
      </c>
      <c r="GG21" s="164">
        <f t="shared" si="46"/>
        <v>0</v>
      </c>
      <c r="GH21" s="164">
        <f t="shared" si="46"/>
        <v>0</v>
      </c>
      <c r="GI21" s="164">
        <f t="shared" si="46"/>
        <v>0</v>
      </c>
      <c r="GJ21" s="164">
        <f t="shared" si="46"/>
        <v>0</v>
      </c>
      <c r="GK21" s="164">
        <f t="shared" si="46"/>
        <v>0</v>
      </c>
      <c r="GL21" s="164">
        <f t="shared" si="46"/>
        <v>0</v>
      </c>
      <c r="GM21" s="164">
        <f t="shared" si="46"/>
        <v>0</v>
      </c>
      <c r="GN21" s="164">
        <f t="shared" si="46"/>
        <v>0</v>
      </c>
      <c r="GO21" s="164">
        <f t="shared" si="46"/>
        <v>0</v>
      </c>
      <c r="GP21" s="165">
        <f t="shared" si="46"/>
        <v>0</v>
      </c>
      <c r="GQ21" s="166">
        <f t="shared" ref="GQ21:IX21" si="47">IF(ISBLANK(GQ6),"",SUM(GQ15:GQ20)-GQ6)</f>
        <v>0</v>
      </c>
      <c r="GR21" s="164">
        <f t="shared" si="47"/>
        <v>0</v>
      </c>
      <c r="GS21" s="164">
        <f t="shared" si="47"/>
        <v>0</v>
      </c>
      <c r="GT21" s="164">
        <f t="shared" si="47"/>
        <v>0</v>
      </c>
      <c r="GU21" s="164">
        <f t="shared" si="47"/>
        <v>0</v>
      </c>
      <c r="GV21" s="164">
        <f t="shared" si="47"/>
        <v>-68</v>
      </c>
      <c r="GW21" s="164">
        <f t="shared" si="47"/>
        <v>0</v>
      </c>
      <c r="GX21" s="164">
        <f t="shared" si="47"/>
        <v>0</v>
      </c>
      <c r="GY21" s="164">
        <f t="shared" si="47"/>
        <v>0</v>
      </c>
      <c r="GZ21" s="164">
        <f t="shared" si="47"/>
        <v>0</v>
      </c>
      <c r="HA21" s="164">
        <f t="shared" si="47"/>
        <v>0</v>
      </c>
      <c r="HB21" s="165">
        <f t="shared" si="47"/>
        <v>0</v>
      </c>
      <c r="HC21" s="166">
        <f t="shared" si="47"/>
        <v>0</v>
      </c>
      <c r="HD21" s="164">
        <f t="shared" si="47"/>
        <v>0</v>
      </c>
      <c r="HE21" s="164">
        <f t="shared" si="47"/>
        <v>0</v>
      </c>
      <c r="HF21" s="164">
        <f t="shared" si="47"/>
        <v>0</v>
      </c>
      <c r="HG21" s="164">
        <f t="shared" si="47"/>
        <v>0</v>
      </c>
      <c r="HH21" s="164">
        <f t="shared" si="47"/>
        <v>0</v>
      </c>
      <c r="HI21" s="164">
        <f t="shared" si="47"/>
        <v>0</v>
      </c>
      <c r="HJ21" s="164">
        <f t="shared" si="47"/>
        <v>0</v>
      </c>
      <c r="HK21" s="164">
        <f t="shared" si="47"/>
        <v>0</v>
      </c>
      <c r="HL21" s="164">
        <f t="shared" si="47"/>
        <v>0</v>
      </c>
      <c r="HM21" s="164">
        <f t="shared" si="47"/>
        <v>0</v>
      </c>
      <c r="HN21" s="165">
        <f t="shared" si="47"/>
        <v>0</v>
      </c>
      <c r="HO21" s="166">
        <f t="shared" si="47"/>
        <v>0</v>
      </c>
      <c r="HP21" s="164">
        <f t="shared" si="47"/>
        <v>0</v>
      </c>
      <c r="HQ21" s="164">
        <f t="shared" si="47"/>
        <v>0</v>
      </c>
      <c r="HR21" s="164">
        <f t="shared" si="47"/>
        <v>0</v>
      </c>
      <c r="HS21" s="164">
        <f t="shared" si="47"/>
        <v>0</v>
      </c>
      <c r="HT21" s="164">
        <f t="shared" si="47"/>
        <v>0</v>
      </c>
      <c r="HU21" s="164">
        <f t="shared" si="47"/>
        <v>0</v>
      </c>
      <c r="HV21" s="164">
        <f t="shared" si="47"/>
        <v>0</v>
      </c>
      <c r="HW21" s="164">
        <f t="shared" si="47"/>
        <v>0</v>
      </c>
      <c r="HX21" s="164">
        <f t="shared" si="47"/>
        <v>0</v>
      </c>
      <c r="HY21" s="164">
        <f t="shared" si="47"/>
        <v>0</v>
      </c>
      <c r="HZ21" s="165">
        <f t="shared" si="47"/>
        <v>0</v>
      </c>
      <c r="IA21" s="166">
        <f t="shared" si="47"/>
        <v>0</v>
      </c>
      <c r="IB21" s="164">
        <f t="shared" si="47"/>
        <v>0</v>
      </c>
      <c r="IC21" s="164">
        <f t="shared" si="47"/>
        <v>0</v>
      </c>
      <c r="ID21" s="164">
        <f t="shared" si="47"/>
        <v>0</v>
      </c>
      <c r="IE21" s="164">
        <f t="shared" si="47"/>
        <v>0</v>
      </c>
      <c r="IF21" s="164">
        <f t="shared" si="47"/>
        <v>0</v>
      </c>
      <c r="IG21" s="164">
        <f t="shared" si="47"/>
        <v>0</v>
      </c>
      <c r="IH21" s="164">
        <f t="shared" si="47"/>
        <v>0</v>
      </c>
      <c r="II21" s="164">
        <f t="shared" si="47"/>
        <v>0</v>
      </c>
      <c r="IJ21" s="164">
        <f t="shared" si="47"/>
        <v>0</v>
      </c>
      <c r="IK21" s="164">
        <f t="shared" si="47"/>
        <v>0</v>
      </c>
      <c r="IL21" s="165">
        <f t="shared" si="47"/>
        <v>0</v>
      </c>
      <c r="IM21" s="166" t="str">
        <f t="shared" si="47"/>
        <v/>
      </c>
      <c r="IN21" s="164" t="str">
        <f t="shared" si="47"/>
        <v/>
      </c>
      <c r="IO21" s="164" t="str">
        <f t="shared" si="47"/>
        <v/>
      </c>
      <c r="IP21" s="164" t="str">
        <f t="shared" si="47"/>
        <v/>
      </c>
      <c r="IQ21" s="164" t="str">
        <f t="shared" si="47"/>
        <v/>
      </c>
      <c r="IR21" s="164" t="str">
        <f t="shared" si="47"/>
        <v/>
      </c>
      <c r="IS21" s="164" t="str">
        <f t="shared" si="47"/>
        <v/>
      </c>
      <c r="IT21" s="164" t="str">
        <f t="shared" si="47"/>
        <v/>
      </c>
      <c r="IU21" s="164" t="str">
        <f t="shared" si="47"/>
        <v/>
      </c>
      <c r="IV21" s="164" t="str">
        <f t="shared" si="47"/>
        <v/>
      </c>
      <c r="IW21" s="164" t="str">
        <f t="shared" si="47"/>
        <v/>
      </c>
      <c r="IX21" s="165" t="str">
        <f t="shared" si="47"/>
        <v/>
      </c>
    </row>
    <row r="22" spans="1:258" x14ac:dyDescent="0.2">
      <c r="A22" s="221" t="s">
        <v>58</v>
      </c>
      <c r="B22" s="123">
        <f t="shared" ref="B22:B23" si="48">MIN(G22:XFD22)</f>
        <v>0</v>
      </c>
      <c r="C22" s="123">
        <f t="shared" ref="C22:C23" si="49">MAX(G22:XFD22)</f>
        <v>477</v>
      </c>
      <c r="D22" s="123">
        <f t="shared" ref="D22:D23" si="50">SUM(G22:XFD22)</f>
        <v>9425</v>
      </c>
      <c r="E22" s="124">
        <f t="shared" ref="E22:E23" si="51">AVERAGE(G22:XFD22)</f>
        <v>48.582474226804123</v>
      </c>
      <c r="F22" s="125">
        <f t="shared" ref="F22:F23" si="52">MEDIAN(G22:XFD22)</f>
        <v>9</v>
      </c>
      <c r="G22" s="169"/>
      <c r="H22" s="170"/>
      <c r="I22" s="170"/>
      <c r="J22" s="170"/>
      <c r="K22" s="170"/>
      <c r="R22" s="66"/>
      <c r="S22" s="67"/>
      <c r="AD22" s="66"/>
      <c r="AE22" s="67"/>
      <c r="AP22" s="66"/>
      <c r="AQ22" s="67"/>
      <c r="BA22" s="53">
        <v>477</v>
      </c>
      <c r="BB22" s="66">
        <v>316</v>
      </c>
      <c r="BC22" s="67">
        <v>301</v>
      </c>
      <c r="BD22" s="53">
        <v>231</v>
      </c>
      <c r="BE22" s="53">
        <v>339</v>
      </c>
      <c r="BF22" s="53">
        <v>352</v>
      </c>
      <c r="BG22" s="53">
        <v>252</v>
      </c>
      <c r="BH22" s="53">
        <v>382</v>
      </c>
      <c r="BI22" s="53">
        <v>309</v>
      </c>
      <c r="BJ22" s="53">
        <v>281</v>
      </c>
      <c r="BK22" s="53">
        <v>244</v>
      </c>
      <c r="BL22" s="53">
        <v>161</v>
      </c>
      <c r="BM22" s="53">
        <v>358</v>
      </c>
      <c r="BN22" s="66">
        <v>170</v>
      </c>
      <c r="BO22" s="67">
        <v>82</v>
      </c>
      <c r="BP22" s="53">
        <v>30</v>
      </c>
      <c r="BQ22" s="53">
        <v>94</v>
      </c>
      <c r="BR22" s="53">
        <v>87</v>
      </c>
      <c r="BS22" s="53">
        <v>53</v>
      </c>
      <c r="BT22" s="53">
        <v>12</v>
      </c>
      <c r="BU22" s="53">
        <v>7</v>
      </c>
      <c r="BV22" s="53">
        <v>197</v>
      </c>
      <c r="BW22" s="53">
        <v>9</v>
      </c>
      <c r="BX22" s="53">
        <v>24</v>
      </c>
      <c r="BY22" s="53">
        <v>26</v>
      </c>
      <c r="BZ22" s="66">
        <v>22</v>
      </c>
      <c r="CA22" s="67">
        <v>4</v>
      </c>
      <c r="CB22" s="53">
        <v>6</v>
      </c>
      <c r="CC22" s="53">
        <v>5</v>
      </c>
      <c r="CD22" s="53">
        <v>37</v>
      </c>
      <c r="CE22" s="53">
        <v>5</v>
      </c>
      <c r="CF22" s="53">
        <v>9</v>
      </c>
      <c r="CG22" s="53">
        <v>71</v>
      </c>
      <c r="CH22" s="53">
        <v>40</v>
      </c>
      <c r="CI22" s="53">
        <v>6</v>
      </c>
      <c r="CJ22" s="53">
        <v>11</v>
      </c>
      <c r="CK22" s="53">
        <v>6</v>
      </c>
      <c r="CL22" s="66">
        <v>23</v>
      </c>
      <c r="CM22" s="67">
        <v>0</v>
      </c>
      <c r="CN22" s="53">
        <v>3</v>
      </c>
      <c r="CO22" s="53">
        <v>0</v>
      </c>
      <c r="CP22" s="53">
        <v>4</v>
      </c>
      <c r="CQ22" s="53">
        <v>2</v>
      </c>
      <c r="CR22" s="53">
        <v>5</v>
      </c>
      <c r="CS22" s="53">
        <v>4</v>
      </c>
      <c r="CT22" s="53">
        <v>4</v>
      </c>
      <c r="CU22" s="53">
        <v>9</v>
      </c>
      <c r="CV22" s="53">
        <v>4</v>
      </c>
      <c r="CW22" s="53">
        <v>12</v>
      </c>
      <c r="CX22" s="66">
        <v>4</v>
      </c>
      <c r="CY22" s="67">
        <v>6</v>
      </c>
      <c r="CZ22" s="53">
        <v>7</v>
      </c>
      <c r="DA22" s="53">
        <v>11</v>
      </c>
      <c r="DB22" s="53">
        <v>27</v>
      </c>
      <c r="DC22" s="53">
        <v>10</v>
      </c>
      <c r="DD22" s="53">
        <v>20</v>
      </c>
      <c r="DE22" s="53">
        <v>16</v>
      </c>
      <c r="DF22" s="53">
        <v>9</v>
      </c>
      <c r="DG22" s="53">
        <v>1</v>
      </c>
      <c r="DH22" s="53">
        <v>5</v>
      </c>
      <c r="DI22" s="53">
        <v>2</v>
      </c>
      <c r="DJ22" s="66">
        <v>5</v>
      </c>
      <c r="DK22" s="67">
        <v>0</v>
      </c>
      <c r="DL22" s="53">
        <v>3</v>
      </c>
      <c r="DM22" s="53">
        <v>54</v>
      </c>
      <c r="DN22" s="53">
        <v>127</v>
      </c>
      <c r="DO22" s="53">
        <v>94</v>
      </c>
      <c r="DP22" s="53">
        <v>211</v>
      </c>
      <c r="DQ22" s="53">
        <v>11</v>
      </c>
      <c r="DR22" s="53">
        <v>17</v>
      </c>
      <c r="DS22" s="53">
        <v>35</v>
      </c>
      <c r="DT22" s="53">
        <v>14</v>
      </c>
      <c r="DU22" s="53">
        <v>60</v>
      </c>
      <c r="DV22" s="66">
        <v>8</v>
      </c>
      <c r="DW22" s="67">
        <v>10</v>
      </c>
      <c r="DX22" s="53">
        <v>2</v>
      </c>
      <c r="DY22" s="53">
        <v>39</v>
      </c>
      <c r="DZ22" s="53">
        <v>59</v>
      </c>
      <c r="EA22" s="53">
        <v>31</v>
      </c>
      <c r="EB22" s="53">
        <v>59</v>
      </c>
      <c r="EC22" s="53">
        <v>45</v>
      </c>
      <c r="ED22" s="53">
        <v>71</v>
      </c>
      <c r="EE22" s="53">
        <v>46</v>
      </c>
      <c r="EF22" s="53">
        <v>74</v>
      </c>
      <c r="EG22" s="53">
        <v>103</v>
      </c>
      <c r="EH22" s="66">
        <v>89</v>
      </c>
      <c r="EI22" s="67">
        <v>38</v>
      </c>
      <c r="EJ22" s="54">
        <v>51</v>
      </c>
      <c r="EK22" s="54">
        <v>56</v>
      </c>
      <c r="EL22" s="54">
        <v>67</v>
      </c>
      <c r="EM22" s="54">
        <v>71</v>
      </c>
      <c r="EN22" s="54">
        <v>97</v>
      </c>
      <c r="EO22" s="54">
        <v>107</v>
      </c>
      <c r="EP22" s="54">
        <v>51</v>
      </c>
      <c r="EQ22" s="54">
        <v>26</v>
      </c>
      <c r="ER22" s="54">
        <v>79</v>
      </c>
      <c r="ES22" s="54">
        <v>58</v>
      </c>
      <c r="ET22" s="55">
        <v>155</v>
      </c>
      <c r="EU22" s="67">
        <v>45</v>
      </c>
      <c r="EV22" s="54">
        <v>66</v>
      </c>
      <c r="EW22" s="54">
        <v>104</v>
      </c>
      <c r="EX22" s="54">
        <v>196</v>
      </c>
      <c r="EY22" s="54">
        <v>226</v>
      </c>
      <c r="EZ22" s="68">
        <v>171</v>
      </c>
      <c r="FA22" s="54">
        <v>187</v>
      </c>
      <c r="FB22" s="54">
        <v>113</v>
      </c>
      <c r="FC22" s="54">
        <v>140</v>
      </c>
      <c r="FD22" s="68">
        <v>4</v>
      </c>
      <c r="FE22" s="54">
        <v>8</v>
      </c>
      <c r="FF22" s="55">
        <v>30</v>
      </c>
      <c r="FG22" s="67">
        <v>6</v>
      </c>
      <c r="FH22" s="68">
        <v>5</v>
      </c>
      <c r="FI22" s="68">
        <v>2</v>
      </c>
      <c r="FJ22" s="68">
        <v>0</v>
      </c>
      <c r="FK22" s="68">
        <v>5</v>
      </c>
      <c r="FL22" s="68">
        <v>2</v>
      </c>
      <c r="FM22" s="54">
        <v>5</v>
      </c>
      <c r="FN22" s="68">
        <v>0</v>
      </c>
      <c r="FO22" s="68">
        <v>2</v>
      </c>
      <c r="FP22" s="54">
        <v>21</v>
      </c>
      <c r="FQ22" s="54">
        <v>3</v>
      </c>
      <c r="FR22" s="55">
        <v>2</v>
      </c>
      <c r="FS22" s="53">
        <v>5</v>
      </c>
      <c r="FT22" s="68">
        <v>2</v>
      </c>
      <c r="FU22" s="68">
        <v>3</v>
      </c>
      <c r="FV22" s="68">
        <v>2</v>
      </c>
      <c r="FW22" s="68">
        <v>7</v>
      </c>
      <c r="FX22" s="68">
        <v>2</v>
      </c>
      <c r="FY22" s="68">
        <v>5</v>
      </c>
      <c r="FZ22" s="68">
        <v>6</v>
      </c>
      <c r="GA22" s="68">
        <v>3</v>
      </c>
      <c r="GB22" s="68">
        <v>21</v>
      </c>
      <c r="GC22" s="53">
        <v>24</v>
      </c>
      <c r="GD22" s="55">
        <v>2</v>
      </c>
      <c r="GE22" s="53">
        <v>25</v>
      </c>
      <c r="GF22" s="68">
        <v>14</v>
      </c>
      <c r="GG22" s="68">
        <v>14</v>
      </c>
      <c r="GH22" s="68">
        <v>6</v>
      </c>
      <c r="GI22" s="68">
        <v>21</v>
      </c>
      <c r="GJ22" s="68">
        <v>11</v>
      </c>
      <c r="GK22" s="68">
        <v>9</v>
      </c>
      <c r="GL22" s="68">
        <v>2</v>
      </c>
      <c r="GM22" s="68">
        <v>17</v>
      </c>
      <c r="GN22" s="68">
        <v>120</v>
      </c>
      <c r="GO22" s="53">
        <v>95</v>
      </c>
      <c r="GP22" s="55">
        <v>171</v>
      </c>
      <c r="GQ22" s="53">
        <v>32</v>
      </c>
      <c r="GR22" s="68">
        <v>18</v>
      </c>
      <c r="GS22" s="68">
        <v>4</v>
      </c>
      <c r="GT22" s="68">
        <v>11</v>
      </c>
      <c r="GU22" s="68">
        <v>27</v>
      </c>
      <c r="GV22" s="68">
        <v>3</v>
      </c>
      <c r="GW22" s="68">
        <v>2</v>
      </c>
      <c r="GX22" s="68">
        <v>2</v>
      </c>
      <c r="GY22" s="68">
        <v>9</v>
      </c>
      <c r="GZ22" s="68">
        <v>2</v>
      </c>
      <c r="HA22" s="53">
        <v>9</v>
      </c>
      <c r="HB22" s="55">
        <v>3</v>
      </c>
      <c r="HC22" s="68">
        <v>3</v>
      </c>
      <c r="HD22" s="68">
        <v>6</v>
      </c>
      <c r="HE22" s="68">
        <v>2</v>
      </c>
      <c r="HF22" s="68">
        <v>2</v>
      </c>
      <c r="HG22" s="68">
        <v>4</v>
      </c>
      <c r="HH22" s="68">
        <v>2</v>
      </c>
      <c r="HI22" s="68">
        <v>1</v>
      </c>
      <c r="HJ22" s="68">
        <v>0</v>
      </c>
      <c r="HK22" s="68">
        <v>0</v>
      </c>
      <c r="HL22" s="68">
        <v>0</v>
      </c>
      <c r="HM22" s="53">
        <v>2</v>
      </c>
      <c r="HN22" s="55">
        <v>1</v>
      </c>
      <c r="HO22" s="68">
        <v>0</v>
      </c>
      <c r="HP22" s="68">
        <v>0</v>
      </c>
      <c r="HQ22" s="68">
        <v>2</v>
      </c>
      <c r="HR22" s="68">
        <v>0</v>
      </c>
      <c r="HS22" s="68">
        <v>0</v>
      </c>
      <c r="HT22" s="68">
        <v>0</v>
      </c>
      <c r="HU22" s="68">
        <v>1</v>
      </c>
      <c r="HV22" s="68">
        <v>2</v>
      </c>
      <c r="HW22" s="68">
        <v>2</v>
      </c>
      <c r="HX22" s="68">
        <v>4</v>
      </c>
      <c r="HY22" s="53">
        <v>1</v>
      </c>
      <c r="HZ22" s="55">
        <v>0</v>
      </c>
      <c r="IA22" s="68">
        <v>0</v>
      </c>
      <c r="IB22" s="68">
        <v>0</v>
      </c>
      <c r="IC22" s="68">
        <v>0</v>
      </c>
      <c r="ID22" s="68">
        <v>1</v>
      </c>
      <c r="IE22" s="68">
        <v>0</v>
      </c>
      <c r="IF22" s="68">
        <v>2</v>
      </c>
      <c r="IG22" s="68">
        <v>0</v>
      </c>
      <c r="IH22" s="68">
        <v>0</v>
      </c>
      <c r="II22" s="68">
        <v>4</v>
      </c>
      <c r="IJ22" s="68">
        <v>0</v>
      </c>
      <c r="IK22" s="53">
        <v>2</v>
      </c>
      <c r="IL22" s="55">
        <v>2</v>
      </c>
      <c r="IM22" s="68"/>
      <c r="IN22" s="68"/>
      <c r="IO22" s="68"/>
      <c r="IP22" s="68"/>
      <c r="IQ22" s="68"/>
      <c r="IR22" s="68"/>
      <c r="IS22" s="68"/>
      <c r="IT22" s="68"/>
      <c r="IU22" s="68"/>
      <c r="IV22" s="68"/>
      <c r="IX22" s="55"/>
    </row>
    <row r="23" spans="1:258" x14ac:dyDescent="0.2">
      <c r="A23" s="221" t="s">
        <v>59</v>
      </c>
      <c r="B23" s="123">
        <f t="shared" si="48"/>
        <v>15</v>
      </c>
      <c r="C23" s="123">
        <f t="shared" si="49"/>
        <v>71</v>
      </c>
      <c r="D23" s="123">
        <f t="shared" si="50"/>
        <v>6095</v>
      </c>
      <c r="E23" s="124">
        <f t="shared" si="51"/>
        <v>36.279761904761905</v>
      </c>
      <c r="F23" s="125">
        <f t="shared" si="52"/>
        <v>35</v>
      </c>
      <c r="G23" s="169"/>
      <c r="H23" s="170"/>
      <c r="I23" s="170"/>
      <c r="J23" s="170"/>
      <c r="K23" s="170"/>
      <c r="R23" s="66"/>
      <c r="S23" s="67"/>
      <c r="AD23" s="66"/>
      <c r="AE23" s="67"/>
      <c r="AP23" s="66"/>
      <c r="AQ23" s="67"/>
      <c r="BB23" s="66"/>
      <c r="BC23" s="67"/>
      <c r="BN23" s="66"/>
      <c r="BO23" s="67"/>
      <c r="BZ23" s="66"/>
      <c r="CA23" s="67">
        <v>18</v>
      </c>
      <c r="CB23" s="53">
        <v>23</v>
      </c>
      <c r="CC23" s="53">
        <v>49</v>
      </c>
      <c r="CD23" s="53">
        <v>49</v>
      </c>
      <c r="CE23" s="53">
        <v>31</v>
      </c>
      <c r="CF23" s="53">
        <v>30</v>
      </c>
      <c r="CG23" s="53">
        <v>49</v>
      </c>
      <c r="CH23" s="53">
        <v>24</v>
      </c>
      <c r="CI23" s="53">
        <v>66</v>
      </c>
      <c r="CJ23" s="53">
        <v>33</v>
      </c>
      <c r="CK23" s="53">
        <v>32</v>
      </c>
      <c r="CL23" s="66">
        <v>45</v>
      </c>
      <c r="CM23" s="67">
        <v>30</v>
      </c>
      <c r="CN23" s="53">
        <v>27</v>
      </c>
      <c r="CO23" s="53">
        <v>40</v>
      </c>
      <c r="CP23" s="53">
        <v>30</v>
      </c>
      <c r="CQ23" s="53">
        <v>46</v>
      </c>
      <c r="CR23" s="53">
        <v>35</v>
      </c>
      <c r="CS23" s="53">
        <v>38</v>
      </c>
      <c r="CT23" s="53">
        <v>33</v>
      </c>
      <c r="CU23" s="53">
        <v>40</v>
      </c>
      <c r="CV23" s="53">
        <v>31</v>
      </c>
      <c r="CW23" s="53">
        <v>50</v>
      </c>
      <c r="CX23" s="66">
        <v>50</v>
      </c>
      <c r="CY23" s="67">
        <v>54</v>
      </c>
      <c r="CZ23" s="53">
        <v>30</v>
      </c>
      <c r="DA23" s="53">
        <v>28</v>
      </c>
      <c r="DB23" s="53">
        <v>44</v>
      </c>
      <c r="DC23" s="53">
        <v>50</v>
      </c>
      <c r="DD23" s="53">
        <v>33</v>
      </c>
      <c r="DE23" s="53">
        <v>53</v>
      </c>
      <c r="DF23" s="53">
        <v>44</v>
      </c>
      <c r="DG23" s="53">
        <v>38</v>
      </c>
      <c r="DH23" s="53">
        <v>23</v>
      </c>
      <c r="DI23" s="53">
        <v>23</v>
      </c>
      <c r="DJ23" s="66">
        <v>21</v>
      </c>
      <c r="DK23" s="67">
        <v>22</v>
      </c>
      <c r="DL23" s="53">
        <v>16</v>
      </c>
      <c r="DM23" s="53">
        <v>37</v>
      </c>
      <c r="DN23" s="53">
        <v>36</v>
      </c>
      <c r="DO23" s="53">
        <v>20</v>
      </c>
      <c r="DP23" s="53">
        <v>47</v>
      </c>
      <c r="DQ23" s="53">
        <v>17</v>
      </c>
      <c r="DR23" s="53">
        <v>24</v>
      </c>
      <c r="DS23" s="53">
        <v>38</v>
      </c>
      <c r="DT23" s="53">
        <v>15</v>
      </c>
      <c r="DU23" s="53">
        <v>48</v>
      </c>
      <c r="DV23" s="66">
        <v>29</v>
      </c>
      <c r="DW23" s="67">
        <v>43</v>
      </c>
      <c r="DX23" s="53">
        <v>28</v>
      </c>
      <c r="DY23" s="53">
        <v>38</v>
      </c>
      <c r="DZ23" s="53">
        <v>33</v>
      </c>
      <c r="EA23" s="53">
        <v>48</v>
      </c>
      <c r="EB23" s="53">
        <v>38</v>
      </c>
      <c r="EC23" s="53">
        <v>40</v>
      </c>
      <c r="ED23" s="53">
        <v>50</v>
      </c>
      <c r="EE23" s="53">
        <v>24</v>
      </c>
      <c r="EF23" s="53">
        <v>21</v>
      </c>
      <c r="EG23" s="53">
        <v>51</v>
      </c>
      <c r="EH23" s="66">
        <v>33</v>
      </c>
      <c r="EI23" s="67">
        <v>23</v>
      </c>
      <c r="EJ23" s="54">
        <v>47</v>
      </c>
      <c r="EK23" s="54">
        <v>55</v>
      </c>
      <c r="EL23" s="54">
        <v>52</v>
      </c>
      <c r="EM23" s="54">
        <v>42</v>
      </c>
      <c r="EN23" s="54">
        <v>36</v>
      </c>
      <c r="EO23" s="54">
        <v>51</v>
      </c>
      <c r="EP23" s="54">
        <v>30</v>
      </c>
      <c r="EQ23" s="54">
        <v>17</v>
      </c>
      <c r="ER23" s="54">
        <v>27</v>
      </c>
      <c r="ES23" s="54">
        <v>33</v>
      </c>
      <c r="ET23" s="55">
        <v>39</v>
      </c>
      <c r="EU23" s="67">
        <v>20</v>
      </c>
      <c r="EV23" s="54">
        <v>18</v>
      </c>
      <c r="EW23" s="54">
        <v>26</v>
      </c>
      <c r="EX23" s="54">
        <v>22</v>
      </c>
      <c r="EY23" s="54">
        <v>29</v>
      </c>
      <c r="EZ23" s="68">
        <v>42</v>
      </c>
      <c r="FA23" s="54">
        <v>29</v>
      </c>
      <c r="FB23" s="54">
        <v>22</v>
      </c>
      <c r="FC23" s="54">
        <v>29</v>
      </c>
      <c r="FD23" s="54">
        <v>32</v>
      </c>
      <c r="FE23" s="54">
        <v>30</v>
      </c>
      <c r="FF23" s="55">
        <v>35</v>
      </c>
      <c r="FG23" s="67">
        <v>30</v>
      </c>
      <c r="FH23" s="54">
        <v>48</v>
      </c>
      <c r="FI23" s="68">
        <v>15</v>
      </c>
      <c r="FJ23" s="68">
        <v>26</v>
      </c>
      <c r="FK23" s="68">
        <v>28</v>
      </c>
      <c r="FL23" s="68">
        <v>39</v>
      </c>
      <c r="FM23" s="54">
        <v>29</v>
      </c>
      <c r="FN23" s="54">
        <v>51</v>
      </c>
      <c r="FO23" s="54">
        <v>31</v>
      </c>
      <c r="FP23" s="54">
        <v>35</v>
      </c>
      <c r="FQ23" s="68">
        <v>44</v>
      </c>
      <c r="FR23" s="55">
        <v>28</v>
      </c>
      <c r="FS23" s="53">
        <v>36</v>
      </c>
      <c r="FT23" s="53">
        <v>30</v>
      </c>
      <c r="FU23" s="53">
        <v>32</v>
      </c>
      <c r="FV23" s="68">
        <v>33</v>
      </c>
      <c r="FW23" s="68">
        <v>35</v>
      </c>
      <c r="FX23" s="68">
        <v>35</v>
      </c>
      <c r="FY23" s="54">
        <v>27</v>
      </c>
      <c r="FZ23" s="54">
        <v>33</v>
      </c>
      <c r="GA23" s="54">
        <v>57</v>
      </c>
      <c r="GB23" s="68">
        <v>44</v>
      </c>
      <c r="GC23" s="53">
        <v>30</v>
      </c>
      <c r="GD23" s="55">
        <v>27</v>
      </c>
      <c r="GE23" s="53">
        <v>36</v>
      </c>
      <c r="GF23" s="53">
        <v>55</v>
      </c>
      <c r="GG23" s="53">
        <v>35</v>
      </c>
      <c r="GH23" s="68">
        <v>31</v>
      </c>
      <c r="GI23" s="68">
        <v>33</v>
      </c>
      <c r="GJ23" s="68">
        <v>28</v>
      </c>
      <c r="GK23" s="54">
        <v>42</v>
      </c>
      <c r="GL23" s="54">
        <v>30</v>
      </c>
      <c r="GM23" s="54">
        <v>38</v>
      </c>
      <c r="GN23" s="68">
        <v>42</v>
      </c>
      <c r="GO23" s="53">
        <v>38</v>
      </c>
      <c r="GP23" s="55">
        <v>71</v>
      </c>
      <c r="GQ23" s="53">
        <v>35</v>
      </c>
      <c r="GR23" s="53">
        <v>54</v>
      </c>
      <c r="GS23" s="53">
        <v>34</v>
      </c>
      <c r="GT23" s="68">
        <v>37</v>
      </c>
      <c r="GU23" s="68">
        <v>39</v>
      </c>
      <c r="GV23" s="68">
        <v>34</v>
      </c>
      <c r="GW23" s="54">
        <v>29</v>
      </c>
      <c r="GX23" s="54">
        <v>37</v>
      </c>
      <c r="GY23" s="54">
        <v>45</v>
      </c>
      <c r="GZ23" s="68">
        <v>34</v>
      </c>
      <c r="HA23" s="53">
        <v>31</v>
      </c>
      <c r="HB23" s="55">
        <v>39</v>
      </c>
      <c r="HC23" s="53">
        <v>41</v>
      </c>
      <c r="HD23" s="53">
        <v>36</v>
      </c>
      <c r="HE23" s="53">
        <v>46</v>
      </c>
      <c r="HF23" s="68">
        <v>35</v>
      </c>
      <c r="HG23" s="68">
        <v>31</v>
      </c>
      <c r="HH23" s="68">
        <v>45</v>
      </c>
      <c r="HI23" s="54">
        <v>60</v>
      </c>
      <c r="HJ23" s="54">
        <v>30</v>
      </c>
      <c r="HK23" s="54">
        <v>22</v>
      </c>
      <c r="HL23" s="68">
        <v>25</v>
      </c>
      <c r="HM23" s="53">
        <v>55</v>
      </c>
      <c r="HN23" s="55">
        <v>35</v>
      </c>
      <c r="HO23" s="53">
        <v>32</v>
      </c>
      <c r="HP23" s="53">
        <v>62</v>
      </c>
      <c r="HQ23" s="53">
        <v>38</v>
      </c>
      <c r="HR23" s="68">
        <v>31</v>
      </c>
      <c r="HS23" s="68">
        <v>38</v>
      </c>
      <c r="HT23" s="68">
        <v>34</v>
      </c>
      <c r="HU23" s="54">
        <v>42</v>
      </c>
      <c r="HV23" s="54">
        <v>44</v>
      </c>
      <c r="HW23" s="54">
        <v>35</v>
      </c>
      <c r="HX23" s="68">
        <v>45</v>
      </c>
      <c r="HY23" s="53">
        <v>41</v>
      </c>
      <c r="HZ23" s="55">
        <v>58</v>
      </c>
      <c r="IA23" s="53">
        <v>36</v>
      </c>
      <c r="IB23" s="53">
        <v>42</v>
      </c>
      <c r="IC23" s="53">
        <v>41</v>
      </c>
      <c r="ID23" s="68">
        <v>35</v>
      </c>
      <c r="IE23" s="68">
        <v>50</v>
      </c>
      <c r="IF23" s="68">
        <v>50</v>
      </c>
      <c r="IG23" s="54">
        <v>44</v>
      </c>
      <c r="IH23" s="54">
        <v>29</v>
      </c>
      <c r="II23" s="54">
        <v>35</v>
      </c>
      <c r="IJ23" s="68">
        <v>32</v>
      </c>
      <c r="IK23" s="53">
        <v>37</v>
      </c>
      <c r="IL23" s="55">
        <v>31</v>
      </c>
      <c r="IP23" s="68"/>
      <c r="IQ23" s="68"/>
      <c r="IR23" s="68"/>
      <c r="IS23" s="54"/>
      <c r="IT23" s="54"/>
      <c r="IU23" s="54"/>
      <c r="IV23" s="68"/>
      <c r="IX23" s="55"/>
    </row>
    <row r="24" spans="1:258" x14ac:dyDescent="0.2">
      <c r="A24" s="69"/>
      <c r="B24" s="69"/>
      <c r="C24" s="69"/>
      <c r="D24" s="69"/>
      <c r="E24" s="70"/>
      <c r="F24" s="71"/>
      <c r="G24" s="71"/>
      <c r="H24" s="71"/>
      <c r="I24" s="71"/>
      <c r="J24" s="71"/>
      <c r="K24" s="71"/>
      <c r="R24" s="65"/>
      <c r="S24" s="65"/>
      <c r="AD24" s="65"/>
      <c r="AE24" s="65"/>
      <c r="AP24" s="65"/>
      <c r="AQ24" s="65"/>
      <c r="BB24" s="65"/>
      <c r="BC24" s="65"/>
      <c r="BN24" s="65"/>
      <c r="BO24" s="65"/>
      <c r="BZ24" s="65"/>
      <c r="CA24" s="65"/>
      <c r="CL24" s="65"/>
      <c r="CM24" s="65"/>
      <c r="CX24" s="65"/>
      <c r="CY24" s="65"/>
      <c r="DJ24" s="65"/>
      <c r="DK24" s="65"/>
      <c r="DV24" s="65"/>
      <c r="DW24" s="65"/>
      <c r="EH24" s="65"/>
      <c r="EI24" s="65"/>
      <c r="EJ24" s="54"/>
      <c r="EK24" s="54"/>
      <c r="EL24" s="54"/>
      <c r="EM24" s="54"/>
      <c r="EN24" s="54"/>
      <c r="EO24" s="54"/>
      <c r="EP24" s="54"/>
      <c r="EQ24" s="54"/>
      <c r="ER24" s="54"/>
      <c r="ES24" s="54"/>
      <c r="ET24" s="54"/>
      <c r="EU24" s="65"/>
      <c r="EV24" s="54"/>
      <c r="EW24" s="54"/>
      <c r="EX24" s="54"/>
      <c r="EY24" s="54"/>
      <c r="EZ24" s="68"/>
      <c r="FA24" s="54"/>
      <c r="FB24" s="54"/>
      <c r="FC24" s="54"/>
      <c r="FD24" s="54"/>
      <c r="FE24" s="54"/>
      <c r="FF24" s="54"/>
      <c r="FG24" s="65"/>
      <c r="FH24" s="54"/>
      <c r="FI24" s="68"/>
      <c r="FJ24" s="68"/>
      <c r="FK24" s="68"/>
      <c r="FL24" s="68"/>
      <c r="FM24" s="54"/>
      <c r="FN24" s="54"/>
      <c r="FO24" s="54"/>
      <c r="FP24" s="54"/>
      <c r="FQ24" s="68"/>
      <c r="FR24" s="54"/>
      <c r="FV24" s="68"/>
      <c r="FW24" s="68"/>
      <c r="FX24" s="68"/>
      <c r="FY24" s="54"/>
      <c r="FZ24" s="54"/>
      <c r="GA24" s="54"/>
      <c r="GB24" s="68"/>
      <c r="GD24" s="54"/>
      <c r="GH24" s="68"/>
      <c r="GI24" s="68"/>
      <c r="GJ24" s="68"/>
      <c r="GK24" s="54"/>
      <c r="GL24" s="54"/>
      <c r="GM24" s="54"/>
      <c r="GN24" s="68"/>
      <c r="GP24" s="54"/>
      <c r="GT24" s="68"/>
      <c r="GU24" s="68"/>
      <c r="GV24" s="68"/>
      <c r="GW24" s="54"/>
      <c r="GX24" s="54"/>
      <c r="GY24" s="54"/>
      <c r="GZ24" s="68"/>
      <c r="HB24" s="54"/>
      <c r="HF24" s="68"/>
      <c r="HG24" s="68"/>
      <c r="HH24" s="68"/>
      <c r="HI24" s="54"/>
      <c r="HJ24" s="54"/>
      <c r="HK24" s="54"/>
      <c r="HL24" s="68"/>
      <c r="HN24" s="54"/>
      <c r="HR24" s="68"/>
      <c r="HS24" s="68"/>
      <c r="HT24" s="68"/>
      <c r="HU24" s="54"/>
      <c r="HV24" s="54"/>
      <c r="HW24" s="54"/>
      <c r="HX24" s="68"/>
      <c r="HZ24" s="54"/>
      <c r="ID24" s="68"/>
      <c r="IE24" s="68"/>
      <c r="IF24" s="68"/>
      <c r="IG24" s="54"/>
      <c r="IH24" s="54"/>
      <c r="II24" s="54"/>
      <c r="IJ24" s="68"/>
      <c r="IL24" s="54"/>
    </row>
    <row r="25" spans="1:258" x14ac:dyDescent="0.2">
      <c r="A25" s="240" t="s">
        <v>267</v>
      </c>
      <c r="B25" s="156"/>
      <c r="C25" s="156"/>
      <c r="D25" s="156"/>
      <c r="E25" s="156"/>
      <c r="F25" s="156"/>
    </row>
    <row r="26" spans="1:258" x14ac:dyDescent="0.2">
      <c r="A26" s="221" t="s">
        <v>307</v>
      </c>
      <c r="B26" s="123">
        <f>MIN(G26:XFD26)</f>
        <v>0</v>
      </c>
      <c r="C26" s="123">
        <f>MAX(G26:XFD26)</f>
        <v>505830</v>
      </c>
      <c r="D26" s="123">
        <f>SUM(G26:XFD26)</f>
        <v>3493740</v>
      </c>
      <c r="E26" s="124">
        <f>AVERAGE(G26:XFD26)</f>
        <v>166368.57142857142</v>
      </c>
      <c r="F26" s="125">
        <f>MEDIAN(G26:XFD26)</f>
        <v>127882</v>
      </c>
      <c r="G26" s="300">
        <f>SUM(G3:R3)</f>
        <v>90818</v>
      </c>
      <c r="H26" s="300"/>
      <c r="I26" s="300"/>
      <c r="J26" s="300"/>
      <c r="K26" s="300"/>
      <c r="L26" s="300"/>
      <c r="M26" s="300"/>
      <c r="N26" s="300"/>
      <c r="O26" s="300"/>
      <c r="P26" s="300"/>
      <c r="Q26" s="300"/>
      <c r="R26" s="300"/>
      <c r="S26" s="300">
        <f>SUM(S3:AD3)</f>
        <v>243227</v>
      </c>
      <c r="T26" s="300"/>
      <c r="U26" s="300"/>
      <c r="V26" s="300"/>
      <c r="W26" s="300"/>
      <c r="X26" s="300"/>
      <c r="Y26" s="300"/>
      <c r="Z26" s="300"/>
      <c r="AA26" s="300"/>
      <c r="AB26" s="300"/>
      <c r="AC26" s="300"/>
      <c r="AD26" s="300"/>
      <c r="AE26" s="300">
        <f>SUM(AE3:AP3)</f>
        <v>412991</v>
      </c>
      <c r="AF26" s="300"/>
      <c r="AG26" s="300"/>
      <c r="AH26" s="300"/>
      <c r="AI26" s="300"/>
      <c r="AJ26" s="300"/>
      <c r="AK26" s="300"/>
      <c r="AL26" s="300"/>
      <c r="AM26" s="300"/>
      <c r="AN26" s="300"/>
      <c r="AO26" s="300"/>
      <c r="AP26" s="300"/>
      <c r="AQ26" s="300">
        <f>SUM(AQ3:BB3)</f>
        <v>505830</v>
      </c>
      <c r="AR26" s="300"/>
      <c r="AS26" s="300"/>
      <c r="AT26" s="300"/>
      <c r="AU26" s="300"/>
      <c r="AV26" s="300"/>
      <c r="AW26" s="300"/>
      <c r="AX26" s="300"/>
      <c r="AY26" s="300"/>
      <c r="AZ26" s="300"/>
      <c r="BA26" s="300"/>
      <c r="BB26" s="300"/>
      <c r="BC26" s="300">
        <f>SUM(BC3:BN3)</f>
        <v>314707</v>
      </c>
      <c r="BD26" s="300"/>
      <c r="BE26" s="300"/>
      <c r="BF26" s="300"/>
      <c r="BG26" s="300"/>
      <c r="BH26" s="300"/>
      <c r="BI26" s="300"/>
      <c r="BJ26" s="300"/>
      <c r="BK26" s="300"/>
      <c r="BL26" s="300"/>
      <c r="BM26" s="300"/>
      <c r="BN26" s="300"/>
      <c r="BO26" s="300">
        <f>SUM(BO3:BZ3)</f>
        <v>127882</v>
      </c>
      <c r="BP26" s="300"/>
      <c r="BQ26" s="300"/>
      <c r="BR26" s="300"/>
      <c r="BS26" s="300"/>
      <c r="BT26" s="300"/>
      <c r="BU26" s="300"/>
      <c r="BV26" s="300"/>
      <c r="BW26" s="300"/>
      <c r="BX26" s="300"/>
      <c r="BY26" s="300"/>
      <c r="BZ26" s="300"/>
      <c r="CA26" s="300">
        <f>SUM(CA3:CL3)</f>
        <v>126486</v>
      </c>
      <c r="CB26" s="300"/>
      <c r="CC26" s="300"/>
      <c r="CD26" s="300"/>
      <c r="CE26" s="300"/>
      <c r="CF26" s="300"/>
      <c r="CG26" s="300"/>
      <c r="CH26" s="300"/>
      <c r="CI26" s="300"/>
      <c r="CJ26" s="300"/>
      <c r="CK26" s="300"/>
      <c r="CL26" s="300"/>
      <c r="CM26" s="300">
        <f>SUM(CM3:CX3)</f>
        <v>126674</v>
      </c>
      <c r="CN26" s="300"/>
      <c r="CO26" s="300"/>
      <c r="CP26" s="300"/>
      <c r="CQ26" s="300"/>
      <c r="CR26" s="300"/>
      <c r="CS26" s="300"/>
      <c r="CT26" s="300"/>
      <c r="CU26" s="300"/>
      <c r="CV26" s="300"/>
      <c r="CW26" s="300"/>
      <c r="CX26" s="300"/>
      <c r="CY26" s="300">
        <f>SUM(CY3:DJ3)</f>
        <v>129294</v>
      </c>
      <c r="CZ26" s="300"/>
      <c r="DA26" s="300"/>
      <c r="DB26" s="300"/>
      <c r="DC26" s="300"/>
      <c r="DD26" s="300"/>
      <c r="DE26" s="300"/>
      <c r="DF26" s="300"/>
      <c r="DG26" s="300"/>
      <c r="DH26" s="300"/>
      <c r="DI26" s="300"/>
      <c r="DJ26" s="300"/>
      <c r="DK26" s="300">
        <f>SUM(DK3:DV3)</f>
        <v>146627</v>
      </c>
      <c r="DL26" s="300"/>
      <c r="DM26" s="300"/>
      <c r="DN26" s="300"/>
      <c r="DO26" s="300"/>
      <c r="DP26" s="300"/>
      <c r="DQ26" s="300"/>
      <c r="DR26" s="300"/>
      <c r="DS26" s="300"/>
      <c r="DT26" s="300"/>
      <c r="DU26" s="300"/>
      <c r="DV26" s="300"/>
      <c r="DW26" s="300">
        <f>SUM(DW3:EH3)</f>
        <v>111487</v>
      </c>
      <c r="DX26" s="300"/>
      <c r="DY26" s="300"/>
      <c r="DZ26" s="300"/>
      <c r="EA26" s="300"/>
      <c r="EB26" s="300"/>
      <c r="EC26" s="300"/>
      <c r="ED26" s="300"/>
      <c r="EE26" s="300"/>
      <c r="EF26" s="300"/>
      <c r="EG26" s="300"/>
      <c r="EH26" s="300"/>
      <c r="EI26" s="300">
        <f>SUM(EI3:ET3)</f>
        <v>114571</v>
      </c>
      <c r="EJ26" s="300"/>
      <c r="EK26" s="300"/>
      <c r="EL26" s="300"/>
      <c r="EM26" s="300"/>
      <c r="EN26" s="300"/>
      <c r="EO26" s="300"/>
      <c r="EP26" s="300"/>
      <c r="EQ26" s="300"/>
      <c r="ER26" s="300"/>
      <c r="ES26" s="300"/>
      <c r="ET26" s="300"/>
      <c r="EU26" s="300">
        <f>SUM(EU3:FF3)</f>
        <v>217503</v>
      </c>
      <c r="EV26" s="300"/>
      <c r="EW26" s="300"/>
      <c r="EX26" s="300"/>
      <c r="EY26" s="300"/>
      <c r="EZ26" s="300"/>
      <c r="FA26" s="300"/>
      <c r="FB26" s="300"/>
      <c r="FC26" s="300"/>
      <c r="FD26" s="300"/>
      <c r="FE26" s="300"/>
      <c r="FF26" s="300"/>
      <c r="FG26" s="300">
        <f>SUM(FG3:FR3)</f>
        <v>108380</v>
      </c>
      <c r="FH26" s="300"/>
      <c r="FI26" s="300"/>
      <c r="FJ26" s="300"/>
      <c r="FK26" s="300"/>
      <c r="FL26" s="300"/>
      <c r="FM26" s="300"/>
      <c r="FN26" s="300"/>
      <c r="FO26" s="300"/>
      <c r="FP26" s="300"/>
      <c r="FQ26" s="300"/>
      <c r="FR26" s="300"/>
      <c r="FS26" s="300">
        <f>SUM(FS3:GD3)</f>
        <v>109421</v>
      </c>
      <c r="FT26" s="300"/>
      <c r="FU26" s="300"/>
      <c r="FV26" s="300"/>
      <c r="FW26" s="300"/>
      <c r="FX26" s="300"/>
      <c r="FY26" s="300"/>
      <c r="FZ26" s="300"/>
      <c r="GA26" s="300"/>
      <c r="GB26" s="300"/>
      <c r="GC26" s="300"/>
      <c r="GD26" s="300"/>
      <c r="GE26" s="300">
        <f>SUM(GE3:GP3)</f>
        <v>169780</v>
      </c>
      <c r="GF26" s="300"/>
      <c r="GG26" s="300"/>
      <c r="GH26" s="300"/>
      <c r="GI26" s="300"/>
      <c r="GJ26" s="300"/>
      <c r="GK26" s="300"/>
      <c r="GL26" s="300"/>
      <c r="GM26" s="300"/>
      <c r="GN26" s="300"/>
      <c r="GO26" s="300"/>
      <c r="GP26" s="300"/>
      <c r="GQ26" s="300">
        <f>SUM(GQ3:HB3)</f>
        <v>155209</v>
      </c>
      <c r="GR26" s="300"/>
      <c r="GS26" s="300"/>
      <c r="GT26" s="300"/>
      <c r="GU26" s="300"/>
      <c r="GV26" s="300"/>
      <c r="GW26" s="300"/>
      <c r="GX26" s="300"/>
      <c r="GY26" s="300"/>
      <c r="GZ26" s="300"/>
      <c r="HA26" s="300"/>
      <c r="HB26" s="300"/>
      <c r="HC26" s="300">
        <f>SUM(HC3:HN3)</f>
        <v>130817</v>
      </c>
      <c r="HD26" s="300"/>
      <c r="HE26" s="300"/>
      <c r="HF26" s="300"/>
      <c r="HG26" s="300"/>
      <c r="HH26" s="300"/>
      <c r="HI26" s="300"/>
      <c r="HJ26" s="300"/>
      <c r="HK26" s="300"/>
      <c r="HL26" s="300"/>
      <c r="HM26" s="300"/>
      <c r="HN26" s="300"/>
      <c r="HO26" s="300">
        <f>SUM(HO3:HZ3)</f>
        <v>67804</v>
      </c>
      <c r="HP26" s="300"/>
      <c r="HQ26" s="300"/>
      <c r="HR26" s="300"/>
      <c r="HS26" s="300"/>
      <c r="HT26" s="300"/>
      <c r="HU26" s="300"/>
      <c r="HV26" s="300"/>
      <c r="HW26" s="300"/>
      <c r="HX26" s="300"/>
      <c r="HY26" s="300"/>
      <c r="HZ26" s="300"/>
      <c r="IA26" s="300">
        <f>SUM(IA3:IL3)</f>
        <v>84232</v>
      </c>
      <c r="IB26" s="300"/>
      <c r="IC26" s="300"/>
      <c r="ID26" s="300"/>
      <c r="IE26" s="300"/>
      <c r="IF26" s="300"/>
      <c r="IG26" s="300"/>
      <c r="IH26" s="300"/>
      <c r="II26" s="300"/>
      <c r="IJ26" s="300"/>
      <c r="IK26" s="300"/>
      <c r="IL26" s="300"/>
      <c r="IM26" s="300">
        <f>SUM(IM3:IX3)</f>
        <v>0</v>
      </c>
      <c r="IN26" s="300"/>
      <c r="IO26" s="300"/>
      <c r="IP26" s="300"/>
      <c r="IQ26" s="300"/>
      <c r="IR26" s="300"/>
      <c r="IS26" s="300"/>
      <c r="IT26" s="300"/>
      <c r="IU26" s="300"/>
      <c r="IV26" s="300"/>
      <c r="IW26" s="300"/>
      <c r="IX26" s="300"/>
    </row>
    <row r="27" spans="1:258" x14ac:dyDescent="0.2">
      <c r="A27" s="221" t="s">
        <v>308</v>
      </c>
      <c r="B27" s="123">
        <f t="shared" ref="B27:B40" si="53">MIN(G27:XFD27)</f>
        <v>0</v>
      </c>
      <c r="C27" s="123">
        <f t="shared" ref="C27:C40" si="54">MAX(G27:XFD27)</f>
        <v>314707</v>
      </c>
      <c r="D27" s="123">
        <f t="shared" ref="D27:D40" si="55">SUM(G27:XFD27)</f>
        <v>2321510</v>
      </c>
      <c r="E27" s="124">
        <f t="shared" ref="E27:E40" si="56">AVERAGE(G27:XFD27)</f>
        <v>110548.09523809524</v>
      </c>
      <c r="F27" s="125">
        <f t="shared" ref="F27:F40" si="57">MEDIAN(G27:XFD27)</f>
        <v>114434</v>
      </c>
      <c r="G27" s="300">
        <f>SUM(G4:R4)</f>
        <v>0</v>
      </c>
      <c r="H27" s="300"/>
      <c r="I27" s="300"/>
      <c r="J27" s="300"/>
      <c r="K27" s="300"/>
      <c r="L27" s="300"/>
      <c r="M27" s="300"/>
      <c r="N27" s="300"/>
      <c r="O27" s="300"/>
      <c r="P27" s="300"/>
      <c r="Q27" s="300"/>
      <c r="R27" s="300"/>
      <c r="S27" s="300">
        <f>SUM(S4:AD4)</f>
        <v>0</v>
      </c>
      <c r="T27" s="300"/>
      <c r="U27" s="300"/>
      <c r="V27" s="300"/>
      <c r="W27" s="300"/>
      <c r="X27" s="300"/>
      <c r="Y27" s="300"/>
      <c r="Z27" s="300"/>
      <c r="AA27" s="300"/>
      <c r="AB27" s="300"/>
      <c r="AC27" s="300"/>
      <c r="AD27" s="300"/>
      <c r="AE27" s="300">
        <f>SUM(AE4:AP4)</f>
        <v>0</v>
      </c>
      <c r="AF27" s="300"/>
      <c r="AG27" s="300"/>
      <c r="AH27" s="300"/>
      <c r="AI27" s="300"/>
      <c r="AJ27" s="300"/>
      <c r="AK27" s="300"/>
      <c r="AL27" s="300"/>
      <c r="AM27" s="300"/>
      <c r="AN27" s="300"/>
      <c r="AO27" s="300"/>
      <c r="AP27" s="300"/>
      <c r="AQ27" s="300">
        <f>SUM(AQ4:BB4)</f>
        <v>81871</v>
      </c>
      <c r="AR27" s="300"/>
      <c r="AS27" s="300"/>
      <c r="AT27" s="300"/>
      <c r="AU27" s="300"/>
      <c r="AV27" s="300"/>
      <c r="AW27" s="300"/>
      <c r="AX27" s="300"/>
      <c r="AY27" s="300"/>
      <c r="AZ27" s="300"/>
      <c r="BA27" s="300"/>
      <c r="BB27" s="300"/>
      <c r="BC27" s="300">
        <f>SUM(BC4:BN4)</f>
        <v>314707</v>
      </c>
      <c r="BD27" s="300"/>
      <c r="BE27" s="300"/>
      <c r="BF27" s="300"/>
      <c r="BG27" s="300"/>
      <c r="BH27" s="300"/>
      <c r="BI27" s="300"/>
      <c r="BJ27" s="300"/>
      <c r="BK27" s="300"/>
      <c r="BL27" s="300"/>
      <c r="BM27" s="300"/>
      <c r="BN27" s="300"/>
      <c r="BO27" s="300">
        <f>SUM(BO4:BZ4)</f>
        <v>127882</v>
      </c>
      <c r="BP27" s="300"/>
      <c r="BQ27" s="300"/>
      <c r="BR27" s="300"/>
      <c r="BS27" s="300"/>
      <c r="BT27" s="300"/>
      <c r="BU27" s="300"/>
      <c r="BV27" s="300"/>
      <c r="BW27" s="300"/>
      <c r="BX27" s="300"/>
      <c r="BY27" s="300"/>
      <c r="BZ27" s="300"/>
      <c r="CA27" s="300">
        <f>SUM(CA4:CL4)</f>
        <v>126486</v>
      </c>
      <c r="CB27" s="300"/>
      <c r="CC27" s="300"/>
      <c r="CD27" s="300"/>
      <c r="CE27" s="300"/>
      <c r="CF27" s="300"/>
      <c r="CG27" s="300"/>
      <c r="CH27" s="300"/>
      <c r="CI27" s="300"/>
      <c r="CJ27" s="300"/>
      <c r="CK27" s="300"/>
      <c r="CL27" s="300"/>
      <c r="CM27" s="300">
        <f>SUM(CM4:CX4)</f>
        <v>126547</v>
      </c>
      <c r="CN27" s="300"/>
      <c r="CO27" s="300"/>
      <c r="CP27" s="300"/>
      <c r="CQ27" s="300"/>
      <c r="CR27" s="300"/>
      <c r="CS27" s="300"/>
      <c r="CT27" s="300"/>
      <c r="CU27" s="300"/>
      <c r="CV27" s="300"/>
      <c r="CW27" s="300"/>
      <c r="CX27" s="300"/>
      <c r="CY27" s="300">
        <f>SUM(CY4:DJ4)</f>
        <v>129184</v>
      </c>
      <c r="CZ27" s="300"/>
      <c r="DA27" s="300"/>
      <c r="DB27" s="300"/>
      <c r="DC27" s="300"/>
      <c r="DD27" s="300"/>
      <c r="DE27" s="300"/>
      <c r="DF27" s="300"/>
      <c r="DG27" s="300"/>
      <c r="DH27" s="300"/>
      <c r="DI27" s="300"/>
      <c r="DJ27" s="300"/>
      <c r="DK27" s="300">
        <f>SUM(DK4:DV4)</f>
        <v>146379</v>
      </c>
      <c r="DL27" s="300"/>
      <c r="DM27" s="300"/>
      <c r="DN27" s="300"/>
      <c r="DO27" s="300"/>
      <c r="DP27" s="300"/>
      <c r="DQ27" s="300"/>
      <c r="DR27" s="300"/>
      <c r="DS27" s="300"/>
      <c r="DT27" s="300"/>
      <c r="DU27" s="300"/>
      <c r="DV27" s="300"/>
      <c r="DW27" s="300">
        <f>SUM(DW4:EH4)</f>
        <v>111435</v>
      </c>
      <c r="DX27" s="300"/>
      <c r="DY27" s="300"/>
      <c r="DZ27" s="300"/>
      <c r="EA27" s="300"/>
      <c r="EB27" s="300"/>
      <c r="EC27" s="300"/>
      <c r="ED27" s="300"/>
      <c r="EE27" s="300"/>
      <c r="EF27" s="300"/>
      <c r="EG27" s="300"/>
      <c r="EH27" s="300"/>
      <c r="EI27" s="300">
        <f>SUM(EI4:ET4)</f>
        <v>114434</v>
      </c>
      <c r="EJ27" s="300"/>
      <c r="EK27" s="300"/>
      <c r="EL27" s="300"/>
      <c r="EM27" s="300"/>
      <c r="EN27" s="300"/>
      <c r="EO27" s="300"/>
      <c r="EP27" s="300"/>
      <c r="EQ27" s="300"/>
      <c r="ER27" s="300"/>
      <c r="ES27" s="300"/>
      <c r="ET27" s="300"/>
      <c r="EU27" s="300">
        <f>SUM(EU4:FF4)</f>
        <v>217084</v>
      </c>
      <c r="EV27" s="300"/>
      <c r="EW27" s="300"/>
      <c r="EX27" s="300"/>
      <c r="EY27" s="300"/>
      <c r="EZ27" s="300"/>
      <c r="FA27" s="300"/>
      <c r="FB27" s="300"/>
      <c r="FC27" s="300"/>
      <c r="FD27" s="300"/>
      <c r="FE27" s="300"/>
      <c r="FF27" s="300"/>
      <c r="FG27" s="300">
        <f>SUM(FG4:FR4)</f>
        <v>108061</v>
      </c>
      <c r="FH27" s="300"/>
      <c r="FI27" s="300"/>
      <c r="FJ27" s="300"/>
      <c r="FK27" s="300"/>
      <c r="FL27" s="300"/>
      <c r="FM27" s="300"/>
      <c r="FN27" s="300"/>
      <c r="FO27" s="300"/>
      <c r="FP27" s="300"/>
      <c r="FQ27" s="300"/>
      <c r="FR27" s="300"/>
      <c r="FS27" s="300">
        <f>SUM(FS4:GD4)</f>
        <v>109246</v>
      </c>
      <c r="FT27" s="300"/>
      <c r="FU27" s="300"/>
      <c r="FV27" s="300"/>
      <c r="FW27" s="300"/>
      <c r="FX27" s="300"/>
      <c r="FY27" s="300"/>
      <c r="FZ27" s="300"/>
      <c r="GA27" s="300"/>
      <c r="GB27" s="300"/>
      <c r="GC27" s="300"/>
      <c r="GD27" s="300"/>
      <c r="GE27" s="300">
        <f>SUM(GE4:GP4)</f>
        <v>169780</v>
      </c>
      <c r="GF27" s="300"/>
      <c r="GG27" s="300"/>
      <c r="GH27" s="300"/>
      <c r="GI27" s="300"/>
      <c r="GJ27" s="300"/>
      <c r="GK27" s="300"/>
      <c r="GL27" s="300"/>
      <c r="GM27" s="300"/>
      <c r="GN27" s="300"/>
      <c r="GO27" s="300"/>
      <c r="GP27" s="300"/>
      <c r="GQ27" s="300">
        <f>SUM(GQ4:HB4)</f>
        <v>155209</v>
      </c>
      <c r="GR27" s="300"/>
      <c r="GS27" s="300"/>
      <c r="GT27" s="300"/>
      <c r="GU27" s="300"/>
      <c r="GV27" s="300"/>
      <c r="GW27" s="300"/>
      <c r="GX27" s="300"/>
      <c r="GY27" s="300"/>
      <c r="GZ27" s="300"/>
      <c r="HA27" s="300"/>
      <c r="HB27" s="300"/>
      <c r="HC27" s="300">
        <f>SUM(HC4:HN4)</f>
        <v>130722</v>
      </c>
      <c r="HD27" s="300"/>
      <c r="HE27" s="300"/>
      <c r="HF27" s="300"/>
      <c r="HG27" s="300"/>
      <c r="HH27" s="300"/>
      <c r="HI27" s="300"/>
      <c r="HJ27" s="300"/>
      <c r="HK27" s="300"/>
      <c r="HL27" s="300"/>
      <c r="HM27" s="300"/>
      <c r="HN27" s="300"/>
      <c r="HO27" s="300">
        <f>SUM(HO4:HZ4)</f>
        <v>68251</v>
      </c>
      <c r="HP27" s="300"/>
      <c r="HQ27" s="300"/>
      <c r="HR27" s="300"/>
      <c r="HS27" s="300"/>
      <c r="HT27" s="300"/>
      <c r="HU27" s="300"/>
      <c r="HV27" s="300"/>
      <c r="HW27" s="300"/>
      <c r="HX27" s="300"/>
      <c r="HY27" s="300"/>
      <c r="HZ27" s="300"/>
      <c r="IA27" s="300">
        <f>SUM(IA4:IL4)</f>
        <v>84232</v>
      </c>
      <c r="IB27" s="300"/>
      <c r="IC27" s="300"/>
      <c r="ID27" s="300"/>
      <c r="IE27" s="300"/>
      <c r="IF27" s="300"/>
      <c r="IG27" s="300"/>
      <c r="IH27" s="300"/>
      <c r="II27" s="300"/>
      <c r="IJ27" s="300"/>
      <c r="IK27" s="300"/>
      <c r="IL27" s="300"/>
      <c r="IM27" s="300">
        <f>SUM(IM4:IX4)</f>
        <v>0</v>
      </c>
      <c r="IN27" s="300"/>
      <c r="IO27" s="300"/>
      <c r="IP27" s="300"/>
      <c r="IQ27" s="300"/>
      <c r="IR27" s="300"/>
      <c r="IS27" s="300"/>
      <c r="IT27" s="300"/>
      <c r="IU27" s="300"/>
      <c r="IV27" s="300"/>
      <c r="IW27" s="300"/>
      <c r="IX27" s="300"/>
    </row>
    <row r="28" spans="1:258" x14ac:dyDescent="0.2">
      <c r="A28" s="221" t="s">
        <v>51</v>
      </c>
      <c r="B28" s="123">
        <f t="shared" si="53"/>
        <v>0</v>
      </c>
      <c r="C28" s="123">
        <f t="shared" si="54"/>
        <v>323382</v>
      </c>
      <c r="D28" s="123">
        <f t="shared" si="55"/>
        <v>3073043</v>
      </c>
      <c r="E28" s="124">
        <f t="shared" si="56"/>
        <v>146335.38095238095</v>
      </c>
      <c r="F28" s="125">
        <f t="shared" si="57"/>
        <v>172623</v>
      </c>
      <c r="G28" s="300">
        <f>SUM(G6:R6)</f>
        <v>0</v>
      </c>
      <c r="H28" s="300"/>
      <c r="I28" s="300"/>
      <c r="J28" s="300"/>
      <c r="K28" s="300"/>
      <c r="L28" s="300"/>
      <c r="M28" s="300"/>
      <c r="N28" s="300"/>
      <c r="O28" s="300"/>
      <c r="P28" s="300"/>
      <c r="Q28" s="300"/>
      <c r="R28" s="300"/>
      <c r="S28" s="300">
        <f>SUM(S6:AD6)</f>
        <v>0</v>
      </c>
      <c r="T28" s="300"/>
      <c r="U28" s="300"/>
      <c r="V28" s="300"/>
      <c r="W28" s="300"/>
      <c r="X28" s="300"/>
      <c r="Y28" s="300"/>
      <c r="Z28" s="300"/>
      <c r="AA28" s="300"/>
      <c r="AB28" s="300"/>
      <c r="AC28" s="300"/>
      <c r="AD28" s="300"/>
      <c r="AE28" s="300">
        <f>SUM(AE6:AP6)</f>
        <v>0</v>
      </c>
      <c r="AF28" s="300"/>
      <c r="AG28" s="300"/>
      <c r="AH28" s="300"/>
      <c r="AI28" s="300"/>
      <c r="AJ28" s="300"/>
      <c r="AK28" s="300"/>
      <c r="AL28" s="300"/>
      <c r="AM28" s="300"/>
      <c r="AN28" s="300"/>
      <c r="AO28" s="300"/>
      <c r="AP28" s="300"/>
      <c r="AQ28" s="300">
        <f>SUM(AQ6:BB6)</f>
        <v>45024</v>
      </c>
      <c r="AR28" s="300"/>
      <c r="AS28" s="300"/>
      <c r="AT28" s="300"/>
      <c r="AU28" s="300"/>
      <c r="AV28" s="300"/>
      <c r="AW28" s="300"/>
      <c r="AX28" s="300"/>
      <c r="AY28" s="300"/>
      <c r="AZ28" s="300"/>
      <c r="BA28" s="300"/>
      <c r="BB28" s="300"/>
      <c r="BC28" s="300">
        <f>SUM(BC6:BN6)</f>
        <v>276763</v>
      </c>
      <c r="BD28" s="300"/>
      <c r="BE28" s="300"/>
      <c r="BF28" s="300"/>
      <c r="BG28" s="300"/>
      <c r="BH28" s="300"/>
      <c r="BI28" s="300"/>
      <c r="BJ28" s="300"/>
      <c r="BK28" s="300"/>
      <c r="BL28" s="300"/>
      <c r="BM28" s="300"/>
      <c r="BN28" s="300"/>
      <c r="BO28" s="300">
        <f>SUM(BO6:BZ6)</f>
        <v>177767</v>
      </c>
      <c r="BP28" s="300"/>
      <c r="BQ28" s="300"/>
      <c r="BR28" s="300"/>
      <c r="BS28" s="300"/>
      <c r="BT28" s="300"/>
      <c r="BU28" s="300"/>
      <c r="BV28" s="300"/>
      <c r="BW28" s="300"/>
      <c r="BX28" s="300"/>
      <c r="BY28" s="300"/>
      <c r="BZ28" s="300"/>
      <c r="CA28" s="300">
        <f>SUM(CA6:CL6)</f>
        <v>170842</v>
      </c>
      <c r="CB28" s="300"/>
      <c r="CC28" s="300"/>
      <c r="CD28" s="300"/>
      <c r="CE28" s="300"/>
      <c r="CF28" s="300"/>
      <c r="CG28" s="300"/>
      <c r="CH28" s="300"/>
      <c r="CI28" s="300"/>
      <c r="CJ28" s="300"/>
      <c r="CK28" s="300"/>
      <c r="CL28" s="300"/>
      <c r="CM28" s="300">
        <f>SUM(CM6:CX6)</f>
        <v>175819</v>
      </c>
      <c r="CN28" s="300"/>
      <c r="CO28" s="300"/>
      <c r="CP28" s="300"/>
      <c r="CQ28" s="300"/>
      <c r="CR28" s="300"/>
      <c r="CS28" s="300"/>
      <c r="CT28" s="300"/>
      <c r="CU28" s="300"/>
      <c r="CV28" s="300"/>
      <c r="CW28" s="300"/>
      <c r="CX28" s="300"/>
      <c r="CY28" s="300">
        <f>SUM(CY6:DJ6)</f>
        <v>177851</v>
      </c>
      <c r="CZ28" s="300"/>
      <c r="DA28" s="300"/>
      <c r="DB28" s="300"/>
      <c r="DC28" s="300"/>
      <c r="DD28" s="300"/>
      <c r="DE28" s="300"/>
      <c r="DF28" s="300"/>
      <c r="DG28" s="300"/>
      <c r="DH28" s="300"/>
      <c r="DI28" s="300"/>
      <c r="DJ28" s="300"/>
      <c r="DK28" s="300">
        <f>SUM(DK6:DV6)</f>
        <v>205183</v>
      </c>
      <c r="DL28" s="300"/>
      <c r="DM28" s="300"/>
      <c r="DN28" s="300"/>
      <c r="DO28" s="300"/>
      <c r="DP28" s="300"/>
      <c r="DQ28" s="300"/>
      <c r="DR28" s="300"/>
      <c r="DS28" s="300"/>
      <c r="DT28" s="300"/>
      <c r="DU28" s="300"/>
      <c r="DV28" s="300"/>
      <c r="DW28" s="300">
        <f>SUM(DW6:EH6)</f>
        <v>167703</v>
      </c>
      <c r="DX28" s="300"/>
      <c r="DY28" s="300"/>
      <c r="DZ28" s="300"/>
      <c r="EA28" s="300"/>
      <c r="EB28" s="300"/>
      <c r="EC28" s="300"/>
      <c r="ED28" s="300"/>
      <c r="EE28" s="300"/>
      <c r="EF28" s="300"/>
      <c r="EG28" s="300"/>
      <c r="EH28" s="300"/>
      <c r="EI28" s="300">
        <f>SUM(EI6:ET6)</f>
        <v>172623</v>
      </c>
      <c r="EJ28" s="300"/>
      <c r="EK28" s="300"/>
      <c r="EL28" s="300"/>
      <c r="EM28" s="300"/>
      <c r="EN28" s="300"/>
      <c r="EO28" s="300"/>
      <c r="EP28" s="300"/>
      <c r="EQ28" s="300"/>
      <c r="ER28" s="300"/>
      <c r="ES28" s="300"/>
      <c r="ET28" s="300"/>
      <c r="EU28" s="300">
        <f>SUM(EU6:FF6)</f>
        <v>323382</v>
      </c>
      <c r="EV28" s="300"/>
      <c r="EW28" s="300"/>
      <c r="EX28" s="300"/>
      <c r="EY28" s="300"/>
      <c r="EZ28" s="300"/>
      <c r="FA28" s="300"/>
      <c r="FB28" s="300"/>
      <c r="FC28" s="300"/>
      <c r="FD28" s="300"/>
      <c r="FE28" s="300"/>
      <c r="FF28" s="300"/>
      <c r="FG28" s="300">
        <f>SUM(FG6:FR6)</f>
        <v>175387</v>
      </c>
      <c r="FH28" s="300"/>
      <c r="FI28" s="300"/>
      <c r="FJ28" s="300"/>
      <c r="FK28" s="300"/>
      <c r="FL28" s="300"/>
      <c r="FM28" s="300"/>
      <c r="FN28" s="300"/>
      <c r="FO28" s="300"/>
      <c r="FP28" s="300"/>
      <c r="FQ28" s="300"/>
      <c r="FR28" s="300"/>
      <c r="FS28" s="300">
        <f>SUM(FS6:GD6)</f>
        <v>162452</v>
      </c>
      <c r="FT28" s="300"/>
      <c r="FU28" s="300"/>
      <c r="FV28" s="300"/>
      <c r="FW28" s="300"/>
      <c r="FX28" s="300"/>
      <c r="FY28" s="300"/>
      <c r="FZ28" s="300"/>
      <c r="GA28" s="300"/>
      <c r="GB28" s="300"/>
      <c r="GC28" s="300"/>
      <c r="GD28" s="300"/>
      <c r="GE28" s="300">
        <f>SUM(GE6:GP6)</f>
        <v>226210</v>
      </c>
      <c r="GF28" s="300"/>
      <c r="GG28" s="300"/>
      <c r="GH28" s="300"/>
      <c r="GI28" s="300"/>
      <c r="GJ28" s="300"/>
      <c r="GK28" s="300"/>
      <c r="GL28" s="300"/>
      <c r="GM28" s="300"/>
      <c r="GN28" s="300"/>
      <c r="GO28" s="300"/>
      <c r="GP28" s="300"/>
      <c r="GQ28" s="300">
        <f>SUM(GQ6:HB6)</f>
        <v>217007</v>
      </c>
      <c r="GR28" s="300"/>
      <c r="GS28" s="300"/>
      <c r="GT28" s="300"/>
      <c r="GU28" s="300"/>
      <c r="GV28" s="300"/>
      <c r="GW28" s="300"/>
      <c r="GX28" s="300"/>
      <c r="GY28" s="300"/>
      <c r="GZ28" s="300"/>
      <c r="HA28" s="300"/>
      <c r="HB28" s="300"/>
      <c r="HC28" s="300">
        <f>SUM(HC6:HN6)</f>
        <v>186553</v>
      </c>
      <c r="HD28" s="300"/>
      <c r="HE28" s="300"/>
      <c r="HF28" s="300"/>
      <c r="HG28" s="300"/>
      <c r="HH28" s="300"/>
      <c r="HI28" s="300"/>
      <c r="HJ28" s="300"/>
      <c r="HK28" s="300"/>
      <c r="HL28" s="300"/>
      <c r="HM28" s="300"/>
      <c r="HN28" s="300"/>
      <c r="HO28" s="300">
        <f>SUM(HO6:HZ6)</f>
        <v>97069</v>
      </c>
      <c r="HP28" s="300"/>
      <c r="HQ28" s="300"/>
      <c r="HR28" s="300"/>
      <c r="HS28" s="300"/>
      <c r="HT28" s="300"/>
      <c r="HU28" s="300"/>
      <c r="HV28" s="300"/>
      <c r="HW28" s="300"/>
      <c r="HX28" s="300"/>
      <c r="HY28" s="300"/>
      <c r="HZ28" s="300"/>
      <c r="IA28" s="300">
        <f>SUM(IA6:IL6)</f>
        <v>115408</v>
      </c>
      <c r="IB28" s="300"/>
      <c r="IC28" s="300"/>
      <c r="ID28" s="300"/>
      <c r="IE28" s="300"/>
      <c r="IF28" s="300"/>
      <c r="IG28" s="300"/>
      <c r="IH28" s="300"/>
      <c r="II28" s="300"/>
      <c r="IJ28" s="300"/>
      <c r="IK28" s="300"/>
      <c r="IL28" s="300"/>
      <c r="IM28" s="300">
        <f>SUM(IM6:IX6)</f>
        <v>0</v>
      </c>
      <c r="IN28" s="300"/>
      <c r="IO28" s="300"/>
      <c r="IP28" s="300"/>
      <c r="IQ28" s="300"/>
      <c r="IR28" s="300"/>
      <c r="IS28" s="300"/>
      <c r="IT28" s="300"/>
      <c r="IU28" s="300"/>
      <c r="IV28" s="300"/>
      <c r="IW28" s="300"/>
      <c r="IX28" s="300"/>
    </row>
    <row r="29" spans="1:258" x14ac:dyDescent="0.2">
      <c r="A29" s="221" t="s">
        <v>72</v>
      </c>
      <c r="B29" s="123">
        <f t="shared" si="53"/>
        <v>0</v>
      </c>
      <c r="C29" s="123">
        <f t="shared" si="54"/>
        <v>312124</v>
      </c>
      <c r="D29" s="123">
        <f t="shared" si="55"/>
        <v>2259686</v>
      </c>
      <c r="E29" s="124">
        <f t="shared" si="56"/>
        <v>107604.09523809524</v>
      </c>
      <c r="F29" s="125">
        <f t="shared" si="57"/>
        <v>110789</v>
      </c>
      <c r="G29" s="300">
        <f>SUM(G7:R7)</f>
        <v>0</v>
      </c>
      <c r="H29" s="300"/>
      <c r="I29" s="300"/>
      <c r="J29" s="300"/>
      <c r="K29" s="300"/>
      <c r="L29" s="300"/>
      <c r="M29" s="300"/>
      <c r="N29" s="300"/>
      <c r="O29" s="300"/>
      <c r="P29" s="300"/>
      <c r="Q29" s="300"/>
      <c r="R29" s="300"/>
      <c r="S29" s="300">
        <f>SUM(S7:AD7)</f>
        <v>0</v>
      </c>
      <c r="T29" s="300"/>
      <c r="U29" s="300"/>
      <c r="V29" s="300"/>
      <c r="W29" s="300"/>
      <c r="X29" s="300"/>
      <c r="Y29" s="300"/>
      <c r="Z29" s="300"/>
      <c r="AA29" s="300"/>
      <c r="AB29" s="300"/>
      <c r="AC29" s="300"/>
      <c r="AD29" s="300"/>
      <c r="AE29" s="300">
        <f>SUM(AE7:AP7)</f>
        <v>0</v>
      </c>
      <c r="AF29" s="300"/>
      <c r="AG29" s="300"/>
      <c r="AH29" s="300"/>
      <c r="AI29" s="300"/>
      <c r="AJ29" s="300"/>
      <c r="AK29" s="300"/>
      <c r="AL29" s="300"/>
      <c r="AM29" s="300"/>
      <c r="AN29" s="300"/>
      <c r="AO29" s="300"/>
      <c r="AP29" s="300"/>
      <c r="AQ29" s="300">
        <f>SUM(AQ7:BB7)</f>
        <v>81533</v>
      </c>
      <c r="AR29" s="300"/>
      <c r="AS29" s="300"/>
      <c r="AT29" s="300"/>
      <c r="AU29" s="300"/>
      <c r="AV29" s="300"/>
      <c r="AW29" s="300"/>
      <c r="AX29" s="300"/>
      <c r="AY29" s="300"/>
      <c r="AZ29" s="300"/>
      <c r="BA29" s="300"/>
      <c r="BB29" s="300"/>
      <c r="BC29" s="300">
        <f>SUM(BC7:BN7)</f>
        <v>312124</v>
      </c>
      <c r="BD29" s="300"/>
      <c r="BE29" s="300"/>
      <c r="BF29" s="300"/>
      <c r="BG29" s="300"/>
      <c r="BH29" s="300"/>
      <c r="BI29" s="300"/>
      <c r="BJ29" s="300"/>
      <c r="BK29" s="300"/>
      <c r="BL29" s="300"/>
      <c r="BM29" s="300"/>
      <c r="BN29" s="300"/>
      <c r="BO29" s="300">
        <f>SUM(BO7:BZ7)</f>
        <v>125298</v>
      </c>
      <c r="BP29" s="300"/>
      <c r="BQ29" s="300"/>
      <c r="BR29" s="300"/>
      <c r="BS29" s="300"/>
      <c r="BT29" s="300"/>
      <c r="BU29" s="300"/>
      <c r="BV29" s="300"/>
      <c r="BW29" s="300"/>
      <c r="BX29" s="300"/>
      <c r="BY29" s="300"/>
      <c r="BZ29" s="300"/>
      <c r="CA29" s="300">
        <f>SUM(CA7:CL7)</f>
        <v>124692</v>
      </c>
      <c r="CB29" s="300"/>
      <c r="CC29" s="300"/>
      <c r="CD29" s="300"/>
      <c r="CE29" s="300"/>
      <c r="CF29" s="300"/>
      <c r="CG29" s="300"/>
      <c r="CH29" s="300"/>
      <c r="CI29" s="300"/>
      <c r="CJ29" s="300"/>
      <c r="CK29" s="300"/>
      <c r="CL29" s="300"/>
      <c r="CM29" s="300">
        <f>SUM(CM7:CX7)</f>
        <v>125005</v>
      </c>
      <c r="CN29" s="300"/>
      <c r="CO29" s="300"/>
      <c r="CP29" s="300"/>
      <c r="CQ29" s="300"/>
      <c r="CR29" s="300"/>
      <c r="CS29" s="300"/>
      <c r="CT29" s="300"/>
      <c r="CU29" s="300"/>
      <c r="CV29" s="300"/>
      <c r="CW29" s="300"/>
      <c r="CX29" s="300"/>
      <c r="CY29" s="300">
        <f>SUM(CY7:DJ7)</f>
        <v>127640</v>
      </c>
      <c r="CZ29" s="300"/>
      <c r="DA29" s="300"/>
      <c r="DB29" s="300"/>
      <c r="DC29" s="300"/>
      <c r="DD29" s="300"/>
      <c r="DE29" s="300"/>
      <c r="DF29" s="300"/>
      <c r="DG29" s="300"/>
      <c r="DH29" s="300"/>
      <c r="DI29" s="300"/>
      <c r="DJ29" s="300"/>
      <c r="DK29" s="300">
        <f>SUM(DK7:DV7)</f>
        <v>143981</v>
      </c>
      <c r="DL29" s="300"/>
      <c r="DM29" s="300"/>
      <c r="DN29" s="300"/>
      <c r="DO29" s="300"/>
      <c r="DP29" s="300"/>
      <c r="DQ29" s="300"/>
      <c r="DR29" s="300"/>
      <c r="DS29" s="300"/>
      <c r="DT29" s="300"/>
      <c r="DU29" s="300"/>
      <c r="DV29" s="300"/>
      <c r="DW29" s="300">
        <f>SUM(DW7:EH7)</f>
        <v>108751</v>
      </c>
      <c r="DX29" s="300"/>
      <c r="DY29" s="300"/>
      <c r="DZ29" s="300"/>
      <c r="EA29" s="300"/>
      <c r="EB29" s="300"/>
      <c r="EC29" s="300"/>
      <c r="ED29" s="300"/>
      <c r="EE29" s="300"/>
      <c r="EF29" s="300"/>
      <c r="EG29" s="300"/>
      <c r="EH29" s="300"/>
      <c r="EI29" s="300">
        <f>SUM(EI7:ET7)</f>
        <v>110789</v>
      </c>
      <c r="EJ29" s="300"/>
      <c r="EK29" s="300"/>
      <c r="EL29" s="300"/>
      <c r="EM29" s="300"/>
      <c r="EN29" s="300"/>
      <c r="EO29" s="300"/>
      <c r="EP29" s="300"/>
      <c r="EQ29" s="300"/>
      <c r="ER29" s="300"/>
      <c r="ES29" s="300"/>
      <c r="ET29" s="300"/>
      <c r="EU29" s="300">
        <f>SUM(EU7:FF7)</f>
        <v>207186</v>
      </c>
      <c r="EV29" s="300"/>
      <c r="EW29" s="300"/>
      <c r="EX29" s="300"/>
      <c r="EY29" s="300"/>
      <c r="EZ29" s="300"/>
      <c r="FA29" s="300"/>
      <c r="FB29" s="300"/>
      <c r="FC29" s="300"/>
      <c r="FD29" s="300"/>
      <c r="FE29" s="300"/>
      <c r="FF29" s="300"/>
      <c r="FG29" s="300">
        <f>SUM(FG7:FR7)</f>
        <v>102935</v>
      </c>
      <c r="FH29" s="300"/>
      <c r="FI29" s="300"/>
      <c r="FJ29" s="300"/>
      <c r="FK29" s="300"/>
      <c r="FL29" s="300"/>
      <c r="FM29" s="300"/>
      <c r="FN29" s="300"/>
      <c r="FO29" s="300"/>
      <c r="FP29" s="300"/>
      <c r="FQ29" s="300"/>
      <c r="FR29" s="300"/>
      <c r="FS29" s="300">
        <f>SUM(FS7:GD7)</f>
        <v>105350</v>
      </c>
      <c r="FT29" s="300"/>
      <c r="FU29" s="300"/>
      <c r="FV29" s="300"/>
      <c r="FW29" s="300"/>
      <c r="FX29" s="300"/>
      <c r="FY29" s="300"/>
      <c r="FZ29" s="300"/>
      <c r="GA29" s="300"/>
      <c r="GB29" s="300"/>
      <c r="GC29" s="300"/>
      <c r="GD29" s="300"/>
      <c r="GE29" s="300">
        <f>SUM(GE7:GP7)</f>
        <v>163404</v>
      </c>
      <c r="GF29" s="300"/>
      <c r="GG29" s="300"/>
      <c r="GH29" s="300"/>
      <c r="GI29" s="300"/>
      <c r="GJ29" s="300"/>
      <c r="GK29" s="300"/>
      <c r="GL29" s="300"/>
      <c r="GM29" s="300"/>
      <c r="GN29" s="300"/>
      <c r="GO29" s="300"/>
      <c r="GP29" s="300"/>
      <c r="GQ29" s="300">
        <f>SUM(GQ7:HB7)</f>
        <v>148832</v>
      </c>
      <c r="GR29" s="300"/>
      <c r="GS29" s="300"/>
      <c r="GT29" s="300"/>
      <c r="GU29" s="300"/>
      <c r="GV29" s="300"/>
      <c r="GW29" s="300"/>
      <c r="GX29" s="300"/>
      <c r="GY29" s="300"/>
      <c r="GZ29" s="300"/>
      <c r="HA29" s="300"/>
      <c r="HB29" s="300"/>
      <c r="HC29" s="300">
        <f>SUM(HC7:HN7)</f>
        <v>124329</v>
      </c>
      <c r="HD29" s="300"/>
      <c r="HE29" s="300"/>
      <c r="HF29" s="300"/>
      <c r="HG29" s="300"/>
      <c r="HH29" s="300"/>
      <c r="HI29" s="300"/>
      <c r="HJ29" s="300"/>
      <c r="HK29" s="300"/>
      <c r="HL29" s="300"/>
      <c r="HM29" s="300"/>
      <c r="HN29" s="300"/>
      <c r="HO29" s="300">
        <f>SUM(HO7:HZ7)</f>
        <v>65685</v>
      </c>
      <c r="HP29" s="300"/>
      <c r="HQ29" s="300"/>
      <c r="HR29" s="300"/>
      <c r="HS29" s="300"/>
      <c r="HT29" s="300"/>
      <c r="HU29" s="300"/>
      <c r="HV29" s="300"/>
      <c r="HW29" s="300"/>
      <c r="HX29" s="300"/>
      <c r="HY29" s="300"/>
      <c r="HZ29" s="300"/>
      <c r="IA29" s="300">
        <f>SUM(IA7:IL7)</f>
        <v>82152</v>
      </c>
      <c r="IB29" s="300"/>
      <c r="IC29" s="300"/>
      <c r="ID29" s="300"/>
      <c r="IE29" s="300"/>
      <c r="IF29" s="300"/>
      <c r="IG29" s="300"/>
      <c r="IH29" s="300"/>
      <c r="II29" s="300"/>
      <c r="IJ29" s="300"/>
      <c r="IK29" s="300"/>
      <c r="IL29" s="300"/>
      <c r="IM29" s="300">
        <f>SUM(IM7:IX7)</f>
        <v>0</v>
      </c>
      <c r="IN29" s="300"/>
      <c r="IO29" s="300"/>
      <c r="IP29" s="300"/>
      <c r="IQ29" s="300"/>
      <c r="IR29" s="300"/>
      <c r="IS29" s="300"/>
      <c r="IT29" s="300"/>
      <c r="IU29" s="300"/>
      <c r="IV29" s="300"/>
      <c r="IW29" s="300"/>
      <c r="IX29" s="300"/>
    </row>
    <row r="30" spans="1:258" x14ac:dyDescent="0.2">
      <c r="A30" s="221" t="s">
        <v>73</v>
      </c>
      <c r="B30" s="123">
        <f t="shared" si="53"/>
        <v>0</v>
      </c>
      <c r="C30" s="123">
        <f t="shared" si="54"/>
        <v>9557</v>
      </c>
      <c r="D30" s="123">
        <f t="shared" si="55"/>
        <v>81345</v>
      </c>
      <c r="E30" s="124">
        <f t="shared" si="56"/>
        <v>3873.5714285714284</v>
      </c>
      <c r="F30" s="125">
        <f t="shared" si="57"/>
        <v>3065</v>
      </c>
      <c r="G30" s="300">
        <f>SUM(G9:R9)</f>
        <v>0</v>
      </c>
      <c r="H30" s="300"/>
      <c r="I30" s="300"/>
      <c r="J30" s="300"/>
      <c r="K30" s="300"/>
      <c r="L30" s="300"/>
      <c r="M30" s="300"/>
      <c r="N30" s="300"/>
      <c r="O30" s="300"/>
      <c r="P30" s="300"/>
      <c r="Q30" s="300"/>
      <c r="R30" s="300"/>
      <c r="S30" s="300">
        <f>SUM(S9:AD9)</f>
        <v>0</v>
      </c>
      <c r="T30" s="300"/>
      <c r="U30" s="300"/>
      <c r="V30" s="300"/>
      <c r="W30" s="300"/>
      <c r="X30" s="300"/>
      <c r="Y30" s="300"/>
      <c r="Z30" s="300"/>
      <c r="AA30" s="300"/>
      <c r="AB30" s="300"/>
      <c r="AC30" s="300"/>
      <c r="AD30" s="300"/>
      <c r="AE30" s="300">
        <f>SUM(AE9:AP9)</f>
        <v>0</v>
      </c>
      <c r="AF30" s="300"/>
      <c r="AG30" s="300"/>
      <c r="AH30" s="300"/>
      <c r="AI30" s="300"/>
      <c r="AJ30" s="300"/>
      <c r="AK30" s="300"/>
      <c r="AL30" s="300"/>
      <c r="AM30" s="300"/>
      <c r="AN30" s="300"/>
      <c r="AO30" s="300"/>
      <c r="AP30" s="300"/>
      <c r="AQ30" s="300">
        <f>SUM(AQ9:BB9)</f>
        <v>2424</v>
      </c>
      <c r="AR30" s="300"/>
      <c r="AS30" s="300"/>
      <c r="AT30" s="300"/>
      <c r="AU30" s="300"/>
      <c r="AV30" s="300"/>
      <c r="AW30" s="300"/>
      <c r="AX30" s="300"/>
      <c r="AY30" s="300"/>
      <c r="AZ30" s="300"/>
      <c r="BA30" s="300"/>
      <c r="BB30" s="300"/>
      <c r="BC30" s="300">
        <f>SUM(BC9:BN9)</f>
        <v>9557</v>
      </c>
      <c r="BD30" s="300"/>
      <c r="BE30" s="300"/>
      <c r="BF30" s="300"/>
      <c r="BG30" s="300"/>
      <c r="BH30" s="300"/>
      <c r="BI30" s="300"/>
      <c r="BJ30" s="300"/>
      <c r="BK30" s="300"/>
      <c r="BL30" s="300"/>
      <c r="BM30" s="300"/>
      <c r="BN30" s="300"/>
      <c r="BO30" s="300">
        <f>SUM(BO9:BZ9)</f>
        <v>2695</v>
      </c>
      <c r="BP30" s="300"/>
      <c r="BQ30" s="300"/>
      <c r="BR30" s="300"/>
      <c r="BS30" s="300"/>
      <c r="BT30" s="300"/>
      <c r="BU30" s="300"/>
      <c r="BV30" s="300"/>
      <c r="BW30" s="300"/>
      <c r="BX30" s="300"/>
      <c r="BY30" s="300"/>
      <c r="BZ30" s="300"/>
      <c r="CA30" s="300">
        <f>SUM(CA9:CL9)</f>
        <v>2990</v>
      </c>
      <c r="CB30" s="300"/>
      <c r="CC30" s="300"/>
      <c r="CD30" s="300"/>
      <c r="CE30" s="300"/>
      <c r="CF30" s="300"/>
      <c r="CG30" s="300"/>
      <c r="CH30" s="300"/>
      <c r="CI30" s="300"/>
      <c r="CJ30" s="300"/>
      <c r="CK30" s="300"/>
      <c r="CL30" s="300"/>
      <c r="CM30" s="300">
        <f>SUM(CM9:CX9)</f>
        <v>3065</v>
      </c>
      <c r="CN30" s="300"/>
      <c r="CO30" s="300"/>
      <c r="CP30" s="300"/>
      <c r="CQ30" s="300"/>
      <c r="CR30" s="300"/>
      <c r="CS30" s="300"/>
      <c r="CT30" s="300"/>
      <c r="CU30" s="300"/>
      <c r="CV30" s="300"/>
      <c r="CW30" s="300"/>
      <c r="CX30" s="300"/>
      <c r="CY30" s="300">
        <f>SUM(CY9:DJ9)</f>
        <v>3279</v>
      </c>
      <c r="CZ30" s="300"/>
      <c r="DA30" s="300"/>
      <c r="DB30" s="300"/>
      <c r="DC30" s="300"/>
      <c r="DD30" s="300"/>
      <c r="DE30" s="300"/>
      <c r="DF30" s="300"/>
      <c r="DG30" s="300"/>
      <c r="DH30" s="300"/>
      <c r="DI30" s="300"/>
      <c r="DJ30" s="300"/>
      <c r="DK30" s="300">
        <f>SUM(DK9:DV9)</f>
        <v>2731</v>
      </c>
      <c r="DL30" s="300"/>
      <c r="DM30" s="300"/>
      <c r="DN30" s="300"/>
      <c r="DO30" s="300"/>
      <c r="DP30" s="300"/>
      <c r="DQ30" s="300"/>
      <c r="DR30" s="300"/>
      <c r="DS30" s="300"/>
      <c r="DT30" s="300"/>
      <c r="DU30" s="300"/>
      <c r="DV30" s="300"/>
      <c r="DW30" s="300">
        <f>SUM(DW9:EH9)</f>
        <v>1606</v>
      </c>
      <c r="DX30" s="300"/>
      <c r="DY30" s="300"/>
      <c r="DZ30" s="300"/>
      <c r="EA30" s="300"/>
      <c r="EB30" s="300"/>
      <c r="EC30" s="300"/>
      <c r="ED30" s="300"/>
      <c r="EE30" s="300"/>
      <c r="EF30" s="300"/>
      <c r="EG30" s="300"/>
      <c r="EH30" s="300"/>
      <c r="EI30" s="300">
        <f>SUM(EI9:ET9)</f>
        <v>2480</v>
      </c>
      <c r="EJ30" s="300"/>
      <c r="EK30" s="300"/>
      <c r="EL30" s="300"/>
      <c r="EM30" s="300"/>
      <c r="EN30" s="300"/>
      <c r="EO30" s="300"/>
      <c r="EP30" s="300"/>
      <c r="EQ30" s="300"/>
      <c r="ER30" s="300"/>
      <c r="ES30" s="300"/>
      <c r="ET30" s="300"/>
      <c r="EU30" s="300">
        <f>SUM(EU9:FF9)</f>
        <v>8282</v>
      </c>
      <c r="EV30" s="300"/>
      <c r="EW30" s="300"/>
      <c r="EX30" s="300"/>
      <c r="EY30" s="300"/>
      <c r="EZ30" s="300"/>
      <c r="FA30" s="300"/>
      <c r="FB30" s="300"/>
      <c r="FC30" s="300"/>
      <c r="FD30" s="300"/>
      <c r="FE30" s="300"/>
      <c r="FF30" s="300"/>
      <c r="FG30" s="300">
        <f>SUM(FG9:FR9)</f>
        <v>5095</v>
      </c>
      <c r="FH30" s="300"/>
      <c r="FI30" s="300"/>
      <c r="FJ30" s="300"/>
      <c r="FK30" s="300"/>
      <c r="FL30" s="300"/>
      <c r="FM30" s="300"/>
      <c r="FN30" s="300"/>
      <c r="FO30" s="300"/>
      <c r="FP30" s="300"/>
      <c r="FQ30" s="300"/>
      <c r="FR30" s="300"/>
      <c r="FS30" s="300">
        <f>SUM(FS9:GD9)</f>
        <v>5829</v>
      </c>
      <c r="FT30" s="300"/>
      <c r="FU30" s="300"/>
      <c r="FV30" s="300"/>
      <c r="FW30" s="300"/>
      <c r="FX30" s="300"/>
      <c r="FY30" s="300"/>
      <c r="FZ30" s="300"/>
      <c r="GA30" s="300"/>
      <c r="GB30" s="300"/>
      <c r="GC30" s="300"/>
      <c r="GD30" s="300"/>
      <c r="GE30" s="300">
        <f>SUM(GE9:GP9)</f>
        <v>9493</v>
      </c>
      <c r="GF30" s="300"/>
      <c r="GG30" s="300"/>
      <c r="GH30" s="300"/>
      <c r="GI30" s="300"/>
      <c r="GJ30" s="300"/>
      <c r="GK30" s="300"/>
      <c r="GL30" s="300"/>
      <c r="GM30" s="300"/>
      <c r="GN30" s="300"/>
      <c r="GO30" s="300"/>
      <c r="GP30" s="300"/>
      <c r="GQ30" s="300">
        <f>SUM(GQ9:HB9)</f>
        <v>7834</v>
      </c>
      <c r="GR30" s="300"/>
      <c r="GS30" s="300"/>
      <c r="GT30" s="300"/>
      <c r="GU30" s="300"/>
      <c r="GV30" s="300"/>
      <c r="GW30" s="300"/>
      <c r="GX30" s="300"/>
      <c r="GY30" s="300"/>
      <c r="GZ30" s="300"/>
      <c r="HA30" s="300"/>
      <c r="HB30" s="300"/>
      <c r="HC30" s="300">
        <f>SUM(HC9:HN9)</f>
        <v>5491</v>
      </c>
      <c r="HD30" s="300"/>
      <c r="HE30" s="300"/>
      <c r="HF30" s="300"/>
      <c r="HG30" s="300"/>
      <c r="HH30" s="300"/>
      <c r="HI30" s="300"/>
      <c r="HJ30" s="300"/>
      <c r="HK30" s="300"/>
      <c r="HL30" s="300"/>
      <c r="HM30" s="300"/>
      <c r="HN30" s="300"/>
      <c r="HO30" s="300">
        <f>SUM(HO9:HZ9)</f>
        <v>3601</v>
      </c>
      <c r="HP30" s="300"/>
      <c r="HQ30" s="300"/>
      <c r="HR30" s="300"/>
      <c r="HS30" s="300"/>
      <c r="HT30" s="300"/>
      <c r="HU30" s="300"/>
      <c r="HV30" s="300"/>
      <c r="HW30" s="300"/>
      <c r="HX30" s="300"/>
      <c r="HY30" s="300"/>
      <c r="HZ30" s="300"/>
      <c r="IA30" s="300">
        <f>SUM(IA9:IL9)</f>
        <v>4893</v>
      </c>
      <c r="IB30" s="300"/>
      <c r="IC30" s="300"/>
      <c r="ID30" s="300"/>
      <c r="IE30" s="300"/>
      <c r="IF30" s="300"/>
      <c r="IG30" s="300"/>
      <c r="IH30" s="300"/>
      <c r="II30" s="300"/>
      <c r="IJ30" s="300"/>
      <c r="IK30" s="300"/>
      <c r="IL30" s="300"/>
      <c r="IM30" s="300">
        <f>SUM(IM9:IX9)</f>
        <v>0</v>
      </c>
      <c r="IN30" s="300"/>
      <c r="IO30" s="300"/>
      <c r="IP30" s="300"/>
      <c r="IQ30" s="300"/>
      <c r="IR30" s="300"/>
      <c r="IS30" s="300"/>
      <c r="IT30" s="300"/>
      <c r="IU30" s="300"/>
      <c r="IV30" s="300"/>
      <c r="IW30" s="300"/>
      <c r="IX30" s="300"/>
    </row>
    <row r="31" spans="1:258" x14ac:dyDescent="0.2">
      <c r="A31" s="221" t="s">
        <v>52</v>
      </c>
      <c r="B31" s="123">
        <f t="shared" si="53"/>
        <v>0</v>
      </c>
      <c r="C31" s="123">
        <f t="shared" si="54"/>
        <v>122732</v>
      </c>
      <c r="D31" s="123">
        <f t="shared" si="55"/>
        <v>1016903</v>
      </c>
      <c r="E31" s="124">
        <f t="shared" si="56"/>
        <v>48423.952380952382</v>
      </c>
      <c r="F31" s="125">
        <f t="shared" si="57"/>
        <v>56696</v>
      </c>
      <c r="G31" s="300">
        <f>SUM(G11:R11)</f>
        <v>0</v>
      </c>
      <c r="H31" s="300"/>
      <c r="I31" s="300"/>
      <c r="J31" s="300"/>
      <c r="K31" s="300"/>
      <c r="L31" s="300"/>
      <c r="M31" s="300"/>
      <c r="N31" s="300"/>
      <c r="O31" s="300"/>
      <c r="P31" s="300"/>
      <c r="Q31" s="300"/>
      <c r="R31" s="300"/>
      <c r="S31" s="300">
        <f>SUM(S11:AD11)</f>
        <v>0</v>
      </c>
      <c r="T31" s="300"/>
      <c r="U31" s="300"/>
      <c r="V31" s="300"/>
      <c r="W31" s="300"/>
      <c r="X31" s="300"/>
      <c r="Y31" s="300"/>
      <c r="Z31" s="300"/>
      <c r="AA31" s="300"/>
      <c r="AB31" s="300"/>
      <c r="AC31" s="300"/>
      <c r="AD31" s="300"/>
      <c r="AE31" s="300">
        <f>SUM(AE11:AP11)</f>
        <v>0</v>
      </c>
      <c r="AF31" s="300"/>
      <c r="AG31" s="300"/>
      <c r="AH31" s="300"/>
      <c r="AI31" s="300"/>
      <c r="AJ31" s="300"/>
      <c r="AK31" s="300"/>
      <c r="AL31" s="300"/>
      <c r="AM31" s="300"/>
      <c r="AN31" s="300"/>
      <c r="AO31" s="300"/>
      <c r="AP31" s="300"/>
      <c r="AQ31" s="300">
        <f>SUM(AQ11:BB11)</f>
        <v>15596</v>
      </c>
      <c r="AR31" s="300"/>
      <c r="AS31" s="300"/>
      <c r="AT31" s="300"/>
      <c r="AU31" s="300"/>
      <c r="AV31" s="300"/>
      <c r="AW31" s="300"/>
      <c r="AX31" s="300"/>
      <c r="AY31" s="300"/>
      <c r="AZ31" s="300"/>
      <c r="BA31" s="300"/>
      <c r="BB31" s="300"/>
      <c r="BC31" s="300">
        <f>SUM(BC11:BN11)</f>
        <v>86206</v>
      </c>
      <c r="BD31" s="300"/>
      <c r="BE31" s="300"/>
      <c r="BF31" s="300"/>
      <c r="BG31" s="300"/>
      <c r="BH31" s="300"/>
      <c r="BI31" s="300"/>
      <c r="BJ31" s="300"/>
      <c r="BK31" s="300"/>
      <c r="BL31" s="300"/>
      <c r="BM31" s="300"/>
      <c r="BN31" s="300"/>
      <c r="BO31" s="300">
        <f>SUM(BO11:BZ11)</f>
        <v>57315</v>
      </c>
      <c r="BP31" s="300"/>
      <c r="BQ31" s="300"/>
      <c r="BR31" s="300"/>
      <c r="BS31" s="300"/>
      <c r="BT31" s="300"/>
      <c r="BU31" s="300"/>
      <c r="BV31" s="300"/>
      <c r="BW31" s="300"/>
      <c r="BX31" s="300"/>
      <c r="BY31" s="300"/>
      <c r="BZ31" s="300"/>
      <c r="CA31" s="300">
        <f>SUM(CA11:CL11)</f>
        <v>50366</v>
      </c>
      <c r="CB31" s="300"/>
      <c r="CC31" s="300"/>
      <c r="CD31" s="300"/>
      <c r="CE31" s="300"/>
      <c r="CF31" s="300"/>
      <c r="CG31" s="300"/>
      <c r="CH31" s="300"/>
      <c r="CI31" s="300"/>
      <c r="CJ31" s="300"/>
      <c r="CK31" s="300"/>
      <c r="CL31" s="300"/>
      <c r="CM31" s="300">
        <f>SUM(CM11:CX11)</f>
        <v>54687</v>
      </c>
      <c r="CN31" s="300"/>
      <c r="CO31" s="300"/>
      <c r="CP31" s="300"/>
      <c r="CQ31" s="300"/>
      <c r="CR31" s="300"/>
      <c r="CS31" s="300"/>
      <c r="CT31" s="300"/>
      <c r="CU31" s="300"/>
      <c r="CV31" s="300"/>
      <c r="CW31" s="300"/>
      <c r="CX31" s="300"/>
      <c r="CY31" s="300">
        <f>SUM(CY11:DJ11)</f>
        <v>54317</v>
      </c>
      <c r="CZ31" s="300"/>
      <c r="DA31" s="300"/>
      <c r="DB31" s="300"/>
      <c r="DC31" s="300"/>
      <c r="DD31" s="300"/>
      <c r="DE31" s="300"/>
      <c r="DF31" s="300"/>
      <c r="DG31" s="300"/>
      <c r="DH31" s="300"/>
      <c r="DI31" s="300"/>
      <c r="DJ31" s="300"/>
      <c r="DK31" s="300">
        <f>SUM(DK11:DV11)</f>
        <v>65916</v>
      </c>
      <c r="DL31" s="300"/>
      <c r="DM31" s="300"/>
      <c r="DN31" s="300"/>
      <c r="DO31" s="300"/>
      <c r="DP31" s="300"/>
      <c r="DQ31" s="300"/>
      <c r="DR31" s="300"/>
      <c r="DS31" s="300"/>
      <c r="DT31" s="300"/>
      <c r="DU31" s="300"/>
      <c r="DV31" s="300"/>
      <c r="DW31" s="300">
        <f>SUM(DW11:EH11)</f>
        <v>62704</v>
      </c>
      <c r="DX31" s="300"/>
      <c r="DY31" s="300"/>
      <c r="DZ31" s="300"/>
      <c r="EA31" s="300"/>
      <c r="EB31" s="300"/>
      <c r="EC31" s="300"/>
      <c r="ED31" s="300"/>
      <c r="EE31" s="300"/>
      <c r="EF31" s="300"/>
      <c r="EG31" s="300"/>
      <c r="EH31" s="300"/>
      <c r="EI31" s="300">
        <f>SUM(EI11:ET11)</f>
        <v>65676</v>
      </c>
      <c r="EJ31" s="300"/>
      <c r="EK31" s="300"/>
      <c r="EL31" s="300"/>
      <c r="EM31" s="300"/>
      <c r="EN31" s="300"/>
      <c r="EO31" s="300"/>
      <c r="EP31" s="300"/>
      <c r="EQ31" s="300"/>
      <c r="ER31" s="300"/>
      <c r="ES31" s="300"/>
      <c r="ET31" s="300"/>
      <c r="EU31" s="300">
        <f>SUM(EU11:FF11)</f>
        <v>122732</v>
      </c>
      <c r="EV31" s="300"/>
      <c r="EW31" s="300"/>
      <c r="EX31" s="300"/>
      <c r="EY31" s="300"/>
      <c r="EZ31" s="300"/>
      <c r="FA31" s="300"/>
      <c r="FB31" s="300"/>
      <c r="FC31" s="300"/>
      <c r="FD31" s="300"/>
      <c r="FE31" s="300"/>
      <c r="FF31" s="300"/>
      <c r="FG31" s="300">
        <f>SUM(FG11:FR11)</f>
        <v>72469</v>
      </c>
      <c r="FH31" s="300"/>
      <c r="FI31" s="300"/>
      <c r="FJ31" s="300"/>
      <c r="FK31" s="300"/>
      <c r="FL31" s="300"/>
      <c r="FM31" s="300"/>
      <c r="FN31" s="300"/>
      <c r="FO31" s="300"/>
      <c r="FP31" s="300"/>
      <c r="FQ31" s="300"/>
      <c r="FR31" s="300"/>
      <c r="FS31" s="300">
        <f>SUM(FS11:GD11)</f>
        <v>56696</v>
      </c>
      <c r="FT31" s="300"/>
      <c r="FU31" s="300"/>
      <c r="FV31" s="300"/>
      <c r="FW31" s="300"/>
      <c r="FX31" s="300"/>
      <c r="FY31" s="300"/>
      <c r="FZ31" s="300"/>
      <c r="GA31" s="300"/>
      <c r="GB31" s="300"/>
      <c r="GC31" s="300"/>
      <c r="GD31" s="300"/>
      <c r="GE31" s="300">
        <f>SUM(GE11:GP11)</f>
        <v>62111</v>
      </c>
      <c r="GF31" s="300"/>
      <c r="GG31" s="300"/>
      <c r="GH31" s="300"/>
      <c r="GI31" s="300"/>
      <c r="GJ31" s="300"/>
      <c r="GK31" s="300"/>
      <c r="GL31" s="300"/>
      <c r="GM31" s="300"/>
      <c r="GN31" s="300"/>
      <c r="GO31" s="300"/>
      <c r="GP31" s="300"/>
      <c r="GQ31" s="300">
        <f>SUM(GQ11:HB11)</f>
        <v>66924</v>
      </c>
      <c r="GR31" s="300"/>
      <c r="GS31" s="300"/>
      <c r="GT31" s="300"/>
      <c r="GU31" s="300"/>
      <c r="GV31" s="300"/>
      <c r="GW31" s="300"/>
      <c r="GX31" s="300"/>
      <c r="GY31" s="300"/>
      <c r="GZ31" s="300"/>
      <c r="HA31" s="300"/>
      <c r="HB31" s="300"/>
      <c r="HC31" s="300">
        <f>SUM(HC11:HN11)</f>
        <v>61502</v>
      </c>
      <c r="HD31" s="300"/>
      <c r="HE31" s="300"/>
      <c r="HF31" s="300"/>
      <c r="HG31" s="300"/>
      <c r="HH31" s="300"/>
      <c r="HI31" s="300"/>
      <c r="HJ31" s="300"/>
      <c r="HK31" s="300"/>
      <c r="HL31" s="300"/>
      <c r="HM31" s="300"/>
      <c r="HN31" s="300"/>
      <c r="HO31" s="300">
        <f>SUM(HO11:HZ11)</f>
        <v>29891</v>
      </c>
      <c r="HP31" s="300"/>
      <c r="HQ31" s="300"/>
      <c r="HR31" s="300"/>
      <c r="HS31" s="300"/>
      <c r="HT31" s="300"/>
      <c r="HU31" s="300"/>
      <c r="HV31" s="300"/>
      <c r="HW31" s="300"/>
      <c r="HX31" s="300"/>
      <c r="HY31" s="300"/>
      <c r="HZ31" s="300"/>
      <c r="IA31" s="300">
        <f>SUM(IA11:IL11)</f>
        <v>31795</v>
      </c>
      <c r="IB31" s="300"/>
      <c r="IC31" s="300"/>
      <c r="ID31" s="300"/>
      <c r="IE31" s="300"/>
      <c r="IF31" s="300"/>
      <c r="IG31" s="300"/>
      <c r="IH31" s="300"/>
      <c r="II31" s="300"/>
      <c r="IJ31" s="300"/>
      <c r="IK31" s="300"/>
      <c r="IL31" s="300"/>
      <c r="IM31" s="300">
        <f>SUM(IM11:IX11)</f>
        <v>0</v>
      </c>
      <c r="IN31" s="300"/>
      <c r="IO31" s="300"/>
      <c r="IP31" s="300"/>
      <c r="IQ31" s="300"/>
      <c r="IR31" s="300"/>
      <c r="IS31" s="300"/>
      <c r="IT31" s="300"/>
      <c r="IU31" s="300"/>
      <c r="IV31" s="300"/>
      <c r="IW31" s="300"/>
      <c r="IX31" s="300"/>
    </row>
    <row r="32" spans="1:258" x14ac:dyDescent="0.2">
      <c r="A32" s="221" t="s">
        <v>53</v>
      </c>
      <c r="B32" s="123">
        <f t="shared" si="53"/>
        <v>0</v>
      </c>
      <c r="C32" s="123">
        <f t="shared" si="54"/>
        <v>1117</v>
      </c>
      <c r="D32" s="123">
        <f t="shared" si="55"/>
        <v>6501</v>
      </c>
      <c r="E32" s="124">
        <f t="shared" si="56"/>
        <v>309.57142857142856</v>
      </c>
      <c r="F32" s="125">
        <f t="shared" si="57"/>
        <v>233</v>
      </c>
      <c r="G32" s="300">
        <f>SUM(G13:R13)</f>
        <v>0</v>
      </c>
      <c r="H32" s="300"/>
      <c r="I32" s="300"/>
      <c r="J32" s="300"/>
      <c r="K32" s="300"/>
      <c r="L32" s="300"/>
      <c r="M32" s="300"/>
      <c r="N32" s="300"/>
      <c r="O32" s="300"/>
      <c r="P32" s="300"/>
      <c r="Q32" s="300"/>
      <c r="R32" s="300"/>
      <c r="S32" s="300">
        <f>SUM(S13:AD13)</f>
        <v>0</v>
      </c>
      <c r="T32" s="300"/>
      <c r="U32" s="300"/>
      <c r="V32" s="300"/>
      <c r="W32" s="300"/>
      <c r="X32" s="300"/>
      <c r="Y32" s="300"/>
      <c r="Z32" s="300"/>
      <c r="AA32" s="300"/>
      <c r="AB32" s="300"/>
      <c r="AC32" s="300"/>
      <c r="AD32" s="300"/>
      <c r="AE32" s="300">
        <f>SUM(AE13:AP13)</f>
        <v>0</v>
      </c>
      <c r="AF32" s="300"/>
      <c r="AG32" s="300"/>
      <c r="AH32" s="300"/>
      <c r="AI32" s="300"/>
      <c r="AJ32" s="300"/>
      <c r="AK32" s="300"/>
      <c r="AL32" s="300"/>
      <c r="AM32" s="300"/>
      <c r="AN32" s="300"/>
      <c r="AO32" s="300"/>
      <c r="AP32" s="300"/>
      <c r="AQ32" s="300">
        <f>SUM(AQ13:BB13)</f>
        <v>350</v>
      </c>
      <c r="AR32" s="300"/>
      <c r="AS32" s="300"/>
      <c r="AT32" s="300"/>
      <c r="AU32" s="300"/>
      <c r="AV32" s="300"/>
      <c r="AW32" s="300"/>
      <c r="AX32" s="300"/>
      <c r="AY32" s="300"/>
      <c r="AZ32" s="300"/>
      <c r="BA32" s="300"/>
      <c r="BB32" s="300"/>
      <c r="BC32" s="300">
        <f>SUM(BC13:BN13)</f>
        <v>1117</v>
      </c>
      <c r="BD32" s="300"/>
      <c r="BE32" s="300"/>
      <c r="BF32" s="300"/>
      <c r="BG32" s="300"/>
      <c r="BH32" s="300"/>
      <c r="BI32" s="300"/>
      <c r="BJ32" s="300"/>
      <c r="BK32" s="300"/>
      <c r="BL32" s="300"/>
      <c r="BM32" s="300"/>
      <c r="BN32" s="300"/>
      <c r="BO32" s="300">
        <f>SUM(BO13:BZ13)</f>
        <v>264</v>
      </c>
      <c r="BP32" s="300"/>
      <c r="BQ32" s="300"/>
      <c r="BR32" s="300"/>
      <c r="BS32" s="300"/>
      <c r="BT32" s="300"/>
      <c r="BU32" s="300"/>
      <c r="BV32" s="300"/>
      <c r="BW32" s="300"/>
      <c r="BX32" s="300"/>
      <c r="BY32" s="300"/>
      <c r="BZ32" s="300"/>
      <c r="CA32" s="300">
        <f>SUM(CA13:CL13)</f>
        <v>621</v>
      </c>
      <c r="CB32" s="300"/>
      <c r="CC32" s="300"/>
      <c r="CD32" s="300"/>
      <c r="CE32" s="300"/>
      <c r="CF32" s="300"/>
      <c r="CG32" s="300"/>
      <c r="CH32" s="300"/>
      <c r="CI32" s="300"/>
      <c r="CJ32" s="300"/>
      <c r="CK32" s="300"/>
      <c r="CL32" s="300"/>
      <c r="CM32" s="300">
        <f>SUM(CM13:CX13)</f>
        <v>1025</v>
      </c>
      <c r="CN32" s="300"/>
      <c r="CO32" s="300"/>
      <c r="CP32" s="300"/>
      <c r="CQ32" s="300"/>
      <c r="CR32" s="300"/>
      <c r="CS32" s="300"/>
      <c r="CT32" s="300"/>
      <c r="CU32" s="300"/>
      <c r="CV32" s="300"/>
      <c r="CW32" s="300"/>
      <c r="CX32" s="300"/>
      <c r="CY32" s="300">
        <f>SUM(CY13:DJ13)</f>
        <v>646</v>
      </c>
      <c r="CZ32" s="300"/>
      <c r="DA32" s="300"/>
      <c r="DB32" s="300"/>
      <c r="DC32" s="300"/>
      <c r="DD32" s="300"/>
      <c r="DE32" s="300"/>
      <c r="DF32" s="300"/>
      <c r="DG32" s="300"/>
      <c r="DH32" s="300"/>
      <c r="DI32" s="300"/>
      <c r="DJ32" s="300"/>
      <c r="DK32" s="300">
        <f>SUM(DK13:DV13)</f>
        <v>428</v>
      </c>
      <c r="DL32" s="300"/>
      <c r="DM32" s="300"/>
      <c r="DN32" s="300"/>
      <c r="DO32" s="300"/>
      <c r="DP32" s="300"/>
      <c r="DQ32" s="300"/>
      <c r="DR32" s="300"/>
      <c r="DS32" s="300"/>
      <c r="DT32" s="300"/>
      <c r="DU32" s="300"/>
      <c r="DV32" s="300"/>
      <c r="DW32" s="300">
        <f>SUM(DW13:EH13)</f>
        <v>92</v>
      </c>
      <c r="DX32" s="300"/>
      <c r="DY32" s="300"/>
      <c r="DZ32" s="300"/>
      <c r="EA32" s="300"/>
      <c r="EB32" s="300"/>
      <c r="EC32" s="300"/>
      <c r="ED32" s="300"/>
      <c r="EE32" s="300"/>
      <c r="EF32" s="300"/>
      <c r="EG32" s="300"/>
      <c r="EH32" s="300"/>
      <c r="EI32" s="300">
        <f>SUM(EI13:ET13)</f>
        <v>178</v>
      </c>
      <c r="EJ32" s="300"/>
      <c r="EK32" s="300"/>
      <c r="EL32" s="300"/>
      <c r="EM32" s="300"/>
      <c r="EN32" s="300"/>
      <c r="EO32" s="300"/>
      <c r="EP32" s="300"/>
      <c r="EQ32" s="300"/>
      <c r="ER32" s="300"/>
      <c r="ES32" s="300"/>
      <c r="ET32" s="300"/>
      <c r="EU32" s="300">
        <f>SUM(EU13:FF13)</f>
        <v>356</v>
      </c>
      <c r="EV32" s="300"/>
      <c r="EW32" s="300"/>
      <c r="EX32" s="300"/>
      <c r="EY32" s="300"/>
      <c r="EZ32" s="300"/>
      <c r="FA32" s="300"/>
      <c r="FB32" s="300"/>
      <c r="FC32" s="300"/>
      <c r="FD32" s="300"/>
      <c r="FE32" s="300"/>
      <c r="FF32" s="300"/>
      <c r="FG32" s="300">
        <f>SUM(FG13:FR13)</f>
        <v>147</v>
      </c>
      <c r="FH32" s="300"/>
      <c r="FI32" s="300"/>
      <c r="FJ32" s="300"/>
      <c r="FK32" s="300"/>
      <c r="FL32" s="300"/>
      <c r="FM32" s="300"/>
      <c r="FN32" s="300"/>
      <c r="FO32" s="300"/>
      <c r="FP32" s="300"/>
      <c r="FQ32" s="300"/>
      <c r="FR32" s="300"/>
      <c r="FS32" s="300">
        <f>SUM(FS13:GD13)</f>
        <v>224</v>
      </c>
      <c r="FT32" s="300"/>
      <c r="FU32" s="300"/>
      <c r="FV32" s="300"/>
      <c r="FW32" s="300"/>
      <c r="FX32" s="300"/>
      <c r="FY32" s="300"/>
      <c r="FZ32" s="300"/>
      <c r="GA32" s="300"/>
      <c r="GB32" s="300"/>
      <c r="GC32" s="300"/>
      <c r="GD32" s="300"/>
      <c r="GE32" s="300">
        <f>SUM(GE13:GP13)</f>
        <v>233</v>
      </c>
      <c r="GF32" s="300"/>
      <c r="GG32" s="300"/>
      <c r="GH32" s="300"/>
      <c r="GI32" s="300"/>
      <c r="GJ32" s="300"/>
      <c r="GK32" s="300"/>
      <c r="GL32" s="300"/>
      <c r="GM32" s="300"/>
      <c r="GN32" s="300"/>
      <c r="GO32" s="300"/>
      <c r="GP32" s="300"/>
      <c r="GQ32" s="300">
        <f>SUM(GQ13:HB13)</f>
        <v>301</v>
      </c>
      <c r="GR32" s="300"/>
      <c r="GS32" s="300"/>
      <c r="GT32" s="300"/>
      <c r="GU32" s="300"/>
      <c r="GV32" s="300"/>
      <c r="GW32" s="300"/>
      <c r="GX32" s="300"/>
      <c r="GY32" s="300"/>
      <c r="GZ32" s="300"/>
      <c r="HA32" s="300"/>
      <c r="HB32" s="300"/>
      <c r="HC32" s="300">
        <f>SUM(HC13:HN13)</f>
        <v>256</v>
      </c>
      <c r="HD32" s="300"/>
      <c r="HE32" s="300"/>
      <c r="HF32" s="300"/>
      <c r="HG32" s="300"/>
      <c r="HH32" s="300"/>
      <c r="HI32" s="300"/>
      <c r="HJ32" s="300"/>
      <c r="HK32" s="300"/>
      <c r="HL32" s="300"/>
      <c r="HM32" s="300"/>
      <c r="HN32" s="300"/>
      <c r="HO32" s="300">
        <f>SUM(HO13:HZ13)</f>
        <v>91</v>
      </c>
      <c r="HP32" s="300"/>
      <c r="HQ32" s="300"/>
      <c r="HR32" s="300"/>
      <c r="HS32" s="300"/>
      <c r="HT32" s="300"/>
      <c r="HU32" s="300"/>
      <c r="HV32" s="300"/>
      <c r="HW32" s="300"/>
      <c r="HX32" s="300"/>
      <c r="HY32" s="300"/>
      <c r="HZ32" s="300"/>
      <c r="IA32" s="300">
        <f>SUM(IA13:IL13)</f>
        <v>172</v>
      </c>
      <c r="IB32" s="300"/>
      <c r="IC32" s="300"/>
      <c r="ID32" s="300"/>
      <c r="IE32" s="300"/>
      <c r="IF32" s="300"/>
      <c r="IG32" s="300"/>
      <c r="IH32" s="300"/>
      <c r="II32" s="300"/>
      <c r="IJ32" s="300"/>
      <c r="IK32" s="300"/>
      <c r="IL32" s="300"/>
      <c r="IM32" s="300">
        <f>SUM(IM13:IX13)</f>
        <v>0</v>
      </c>
      <c r="IN32" s="300"/>
      <c r="IO32" s="300"/>
      <c r="IP32" s="300"/>
      <c r="IQ32" s="300"/>
      <c r="IR32" s="300"/>
      <c r="IS32" s="300"/>
      <c r="IT32" s="300"/>
      <c r="IU32" s="300"/>
      <c r="IV32" s="300"/>
      <c r="IW32" s="300"/>
      <c r="IX32" s="300"/>
    </row>
    <row r="33" spans="1:258" x14ac:dyDescent="0.2">
      <c r="A33" s="221" t="s">
        <v>54</v>
      </c>
      <c r="B33" s="123">
        <f t="shared" si="53"/>
        <v>0</v>
      </c>
      <c r="C33" s="123">
        <f t="shared" si="54"/>
        <v>312073</v>
      </c>
      <c r="D33" s="123">
        <f t="shared" si="55"/>
        <v>2472767</v>
      </c>
      <c r="E33" s="124">
        <f t="shared" si="56"/>
        <v>117750.80952380953</v>
      </c>
      <c r="F33" s="125">
        <f t="shared" si="57"/>
        <v>133161</v>
      </c>
      <c r="G33" s="300">
        <f t="shared" ref="G33:G38" si="58">SUM(G15:R15)</f>
        <v>0</v>
      </c>
      <c r="H33" s="300"/>
      <c r="I33" s="300"/>
      <c r="J33" s="300"/>
      <c r="K33" s="300"/>
      <c r="L33" s="300"/>
      <c r="M33" s="300"/>
      <c r="N33" s="300"/>
      <c r="O33" s="300"/>
      <c r="P33" s="300"/>
      <c r="Q33" s="300"/>
      <c r="R33" s="300"/>
      <c r="S33" s="300">
        <f t="shared" ref="S33:S38" si="59">SUM(S15:AD15)</f>
        <v>0</v>
      </c>
      <c r="T33" s="300"/>
      <c r="U33" s="300"/>
      <c r="V33" s="300"/>
      <c r="W33" s="300"/>
      <c r="X33" s="300"/>
      <c r="Y33" s="300"/>
      <c r="Z33" s="300"/>
      <c r="AA33" s="300"/>
      <c r="AB33" s="300"/>
      <c r="AC33" s="300"/>
      <c r="AD33" s="300"/>
      <c r="AE33" s="300">
        <f t="shared" ref="AE33:AE38" si="60">SUM(AE15:AP15)</f>
        <v>0</v>
      </c>
      <c r="AF33" s="300"/>
      <c r="AG33" s="300"/>
      <c r="AH33" s="300"/>
      <c r="AI33" s="300"/>
      <c r="AJ33" s="300"/>
      <c r="AK33" s="300"/>
      <c r="AL33" s="300"/>
      <c r="AM33" s="300"/>
      <c r="AN33" s="300"/>
      <c r="AO33" s="300"/>
      <c r="AP33" s="300"/>
      <c r="AQ33" s="300">
        <f t="shared" ref="AQ33:AQ38" si="61">SUM(AQ15:BB15)</f>
        <v>76305</v>
      </c>
      <c r="AR33" s="300"/>
      <c r="AS33" s="300"/>
      <c r="AT33" s="300"/>
      <c r="AU33" s="300"/>
      <c r="AV33" s="300"/>
      <c r="AW33" s="300"/>
      <c r="AX33" s="300"/>
      <c r="AY33" s="300"/>
      <c r="AZ33" s="300"/>
      <c r="BA33" s="300"/>
      <c r="BB33" s="300"/>
      <c r="BC33" s="300">
        <f t="shared" ref="BC33:BC38" si="62">SUM(BC15:BN15)</f>
        <v>312073</v>
      </c>
      <c r="BD33" s="300"/>
      <c r="BE33" s="300"/>
      <c r="BF33" s="300"/>
      <c r="BG33" s="300"/>
      <c r="BH33" s="300"/>
      <c r="BI33" s="300"/>
      <c r="BJ33" s="300"/>
      <c r="BK33" s="300"/>
      <c r="BL33" s="300"/>
      <c r="BM33" s="300"/>
      <c r="BN33" s="300"/>
      <c r="BO33" s="300">
        <f t="shared" ref="BO33:BO38" si="63">SUM(BO15:BZ15)</f>
        <v>143491</v>
      </c>
      <c r="BP33" s="300"/>
      <c r="BQ33" s="300"/>
      <c r="BR33" s="300"/>
      <c r="BS33" s="300"/>
      <c r="BT33" s="300"/>
      <c r="BU33" s="300"/>
      <c r="BV33" s="300"/>
      <c r="BW33" s="300"/>
      <c r="BX33" s="300"/>
      <c r="BY33" s="300"/>
      <c r="BZ33" s="300"/>
      <c r="CA33" s="300">
        <f t="shared" ref="CA33:CA38" si="64">SUM(CA15:CL15)</f>
        <v>138144</v>
      </c>
      <c r="CB33" s="300"/>
      <c r="CC33" s="300"/>
      <c r="CD33" s="300"/>
      <c r="CE33" s="300"/>
      <c r="CF33" s="300"/>
      <c r="CG33" s="300"/>
      <c r="CH33" s="300"/>
      <c r="CI33" s="300"/>
      <c r="CJ33" s="300"/>
      <c r="CK33" s="300"/>
      <c r="CL33" s="300"/>
      <c r="CM33" s="300">
        <f t="shared" ref="CM33:CM38" si="65">SUM(CM15:CX15)</f>
        <v>142503</v>
      </c>
      <c r="CN33" s="300"/>
      <c r="CO33" s="300"/>
      <c r="CP33" s="300"/>
      <c r="CQ33" s="300"/>
      <c r="CR33" s="300"/>
      <c r="CS33" s="300"/>
      <c r="CT33" s="300"/>
      <c r="CU33" s="300"/>
      <c r="CV33" s="300"/>
      <c r="CW33" s="300"/>
      <c r="CX33" s="300"/>
      <c r="CY33" s="300">
        <f t="shared" ref="CY33:CY38" si="66">SUM(CY15:DJ15)</f>
        <v>144526</v>
      </c>
      <c r="CZ33" s="300"/>
      <c r="DA33" s="300"/>
      <c r="DB33" s="300"/>
      <c r="DC33" s="300"/>
      <c r="DD33" s="300"/>
      <c r="DE33" s="300"/>
      <c r="DF33" s="300"/>
      <c r="DG33" s="300"/>
      <c r="DH33" s="300"/>
      <c r="DI33" s="300"/>
      <c r="DJ33" s="300"/>
      <c r="DK33" s="300">
        <f t="shared" ref="DK33:DK38" si="67">SUM(DK15:DV15)</f>
        <v>167004</v>
      </c>
      <c r="DL33" s="300"/>
      <c r="DM33" s="300"/>
      <c r="DN33" s="300"/>
      <c r="DO33" s="300"/>
      <c r="DP33" s="300"/>
      <c r="DQ33" s="300"/>
      <c r="DR33" s="300"/>
      <c r="DS33" s="300"/>
      <c r="DT33" s="300"/>
      <c r="DU33" s="300"/>
      <c r="DV33" s="300"/>
      <c r="DW33" s="300">
        <f t="shared" ref="DW33:DW38" si="68">SUM(DW15:EH15)</f>
        <v>134998</v>
      </c>
      <c r="DX33" s="300"/>
      <c r="DY33" s="300"/>
      <c r="DZ33" s="300"/>
      <c r="EA33" s="300"/>
      <c r="EB33" s="300"/>
      <c r="EC33" s="300"/>
      <c r="ED33" s="300"/>
      <c r="EE33" s="300"/>
      <c r="EF33" s="300"/>
      <c r="EG33" s="300"/>
      <c r="EH33" s="300"/>
      <c r="EI33" s="300">
        <f t="shared" ref="EI33:EI38" si="69">SUM(EI15:ET15)</f>
        <v>132570</v>
      </c>
      <c r="EJ33" s="300"/>
      <c r="EK33" s="300"/>
      <c r="EL33" s="300"/>
      <c r="EM33" s="300"/>
      <c r="EN33" s="300"/>
      <c r="EO33" s="300"/>
      <c r="EP33" s="300"/>
      <c r="EQ33" s="300"/>
      <c r="ER33" s="300"/>
      <c r="ES33" s="300"/>
      <c r="ET33" s="300"/>
      <c r="EU33" s="300">
        <f t="shared" ref="EU33:EU38" si="70">SUM(EU15:FF15)</f>
        <v>238663</v>
      </c>
      <c r="EV33" s="300"/>
      <c r="EW33" s="300"/>
      <c r="EX33" s="300"/>
      <c r="EY33" s="300"/>
      <c r="EZ33" s="300"/>
      <c r="FA33" s="300"/>
      <c r="FB33" s="300"/>
      <c r="FC33" s="300"/>
      <c r="FD33" s="300"/>
      <c r="FE33" s="300"/>
      <c r="FF33" s="300"/>
      <c r="FG33" s="300">
        <f t="shared" ref="FG33:FG38" si="71">SUM(FG15:FR15)</f>
        <v>126283</v>
      </c>
      <c r="FH33" s="300"/>
      <c r="FI33" s="300"/>
      <c r="FJ33" s="300"/>
      <c r="FK33" s="300"/>
      <c r="FL33" s="300"/>
      <c r="FM33" s="300"/>
      <c r="FN33" s="300"/>
      <c r="FO33" s="300"/>
      <c r="FP33" s="300"/>
      <c r="FQ33" s="300"/>
      <c r="FR33" s="300"/>
      <c r="FS33" s="300">
        <f t="shared" ref="FS33:FS38" si="72">SUM(FS15:GD15)</f>
        <v>115686</v>
      </c>
      <c r="FT33" s="300"/>
      <c r="FU33" s="300"/>
      <c r="FV33" s="300"/>
      <c r="FW33" s="300"/>
      <c r="FX33" s="300"/>
      <c r="FY33" s="300"/>
      <c r="FZ33" s="300"/>
      <c r="GA33" s="300"/>
      <c r="GB33" s="300"/>
      <c r="GC33" s="300"/>
      <c r="GD33" s="300"/>
      <c r="GE33" s="300">
        <f t="shared" ref="GE33:GE38" si="73">SUM(GE15:GP15)</f>
        <v>161313</v>
      </c>
      <c r="GF33" s="300"/>
      <c r="GG33" s="300"/>
      <c r="GH33" s="300"/>
      <c r="GI33" s="300"/>
      <c r="GJ33" s="300"/>
      <c r="GK33" s="300"/>
      <c r="GL33" s="300"/>
      <c r="GM33" s="300"/>
      <c r="GN33" s="300"/>
      <c r="GO33" s="300"/>
      <c r="GP33" s="300"/>
      <c r="GQ33" s="300">
        <f t="shared" ref="GQ33:GQ38" si="74">SUM(GQ15:HB15)</f>
        <v>154399</v>
      </c>
      <c r="GR33" s="300"/>
      <c r="GS33" s="300"/>
      <c r="GT33" s="300"/>
      <c r="GU33" s="300"/>
      <c r="GV33" s="300"/>
      <c r="GW33" s="300"/>
      <c r="GX33" s="300"/>
      <c r="GY33" s="300"/>
      <c r="GZ33" s="300"/>
      <c r="HA33" s="300"/>
      <c r="HB33" s="300"/>
      <c r="HC33" s="300">
        <f t="shared" ref="HC33:HC38" si="75">SUM(HC15:HN15)</f>
        <v>133161</v>
      </c>
      <c r="HD33" s="300"/>
      <c r="HE33" s="300"/>
      <c r="HF33" s="300"/>
      <c r="HG33" s="300"/>
      <c r="HH33" s="300"/>
      <c r="HI33" s="300"/>
      <c r="HJ33" s="300"/>
      <c r="HK33" s="300"/>
      <c r="HL33" s="300"/>
      <c r="HM33" s="300"/>
      <c r="HN33" s="300"/>
      <c r="HO33" s="300">
        <f t="shared" ref="HO33:HO38" si="76">SUM(HO15:HZ15)</f>
        <v>69123</v>
      </c>
      <c r="HP33" s="300"/>
      <c r="HQ33" s="300"/>
      <c r="HR33" s="300"/>
      <c r="HS33" s="300"/>
      <c r="HT33" s="300"/>
      <c r="HU33" s="300"/>
      <c r="HV33" s="300"/>
      <c r="HW33" s="300"/>
      <c r="HX33" s="300"/>
      <c r="HY33" s="300"/>
      <c r="HZ33" s="300"/>
      <c r="IA33" s="300">
        <f t="shared" ref="IA33:IA38" si="77">SUM(IA15:IL15)</f>
        <v>82525</v>
      </c>
      <c r="IB33" s="300"/>
      <c r="IC33" s="300"/>
      <c r="ID33" s="300"/>
      <c r="IE33" s="300"/>
      <c r="IF33" s="300"/>
      <c r="IG33" s="300"/>
      <c r="IH33" s="300"/>
      <c r="II33" s="300"/>
      <c r="IJ33" s="300"/>
      <c r="IK33" s="300"/>
      <c r="IL33" s="300"/>
      <c r="IM33" s="300">
        <f t="shared" ref="IM33:IM38" si="78">SUM(IM15:IX15)</f>
        <v>0</v>
      </c>
      <c r="IN33" s="300"/>
      <c r="IO33" s="300"/>
      <c r="IP33" s="300"/>
      <c r="IQ33" s="300"/>
      <c r="IR33" s="300"/>
      <c r="IS33" s="300"/>
      <c r="IT33" s="300"/>
      <c r="IU33" s="300"/>
      <c r="IV33" s="300"/>
      <c r="IW33" s="300"/>
      <c r="IX33" s="300"/>
    </row>
    <row r="34" spans="1:258" x14ac:dyDescent="0.2">
      <c r="A34" s="221" t="s">
        <v>55</v>
      </c>
      <c r="B34" s="123">
        <f t="shared" si="53"/>
        <v>0</v>
      </c>
      <c r="C34" s="123">
        <f t="shared" si="54"/>
        <v>376</v>
      </c>
      <c r="D34" s="123">
        <f t="shared" si="55"/>
        <v>2219</v>
      </c>
      <c r="E34" s="124">
        <f t="shared" si="56"/>
        <v>105.66666666666667</v>
      </c>
      <c r="F34" s="125">
        <f t="shared" si="57"/>
        <v>0</v>
      </c>
      <c r="G34" s="300">
        <f t="shared" si="58"/>
        <v>0</v>
      </c>
      <c r="H34" s="300"/>
      <c r="I34" s="300"/>
      <c r="J34" s="300"/>
      <c r="K34" s="300"/>
      <c r="L34" s="300"/>
      <c r="M34" s="300"/>
      <c r="N34" s="300"/>
      <c r="O34" s="300"/>
      <c r="P34" s="300"/>
      <c r="Q34" s="300"/>
      <c r="R34" s="300"/>
      <c r="S34" s="300">
        <f t="shared" si="59"/>
        <v>0</v>
      </c>
      <c r="T34" s="300"/>
      <c r="U34" s="300"/>
      <c r="V34" s="300"/>
      <c r="W34" s="300"/>
      <c r="X34" s="300"/>
      <c r="Y34" s="300"/>
      <c r="Z34" s="300"/>
      <c r="AA34" s="300"/>
      <c r="AB34" s="300"/>
      <c r="AC34" s="300"/>
      <c r="AD34" s="300"/>
      <c r="AE34" s="300">
        <f t="shared" si="60"/>
        <v>0</v>
      </c>
      <c r="AF34" s="300"/>
      <c r="AG34" s="300"/>
      <c r="AH34" s="300"/>
      <c r="AI34" s="300"/>
      <c r="AJ34" s="300"/>
      <c r="AK34" s="300"/>
      <c r="AL34" s="300"/>
      <c r="AM34" s="300"/>
      <c r="AN34" s="300"/>
      <c r="AO34" s="300"/>
      <c r="AP34" s="300"/>
      <c r="AQ34" s="300">
        <f t="shared" si="61"/>
        <v>0</v>
      </c>
      <c r="AR34" s="300"/>
      <c r="AS34" s="300"/>
      <c r="AT34" s="300"/>
      <c r="AU34" s="300"/>
      <c r="AV34" s="300"/>
      <c r="AW34" s="300"/>
      <c r="AX34" s="300"/>
      <c r="AY34" s="300"/>
      <c r="AZ34" s="300"/>
      <c r="BA34" s="300"/>
      <c r="BB34" s="300"/>
      <c r="BC34" s="300">
        <f t="shared" si="62"/>
        <v>0</v>
      </c>
      <c r="BD34" s="300"/>
      <c r="BE34" s="300"/>
      <c r="BF34" s="300"/>
      <c r="BG34" s="300"/>
      <c r="BH34" s="300"/>
      <c r="BI34" s="300"/>
      <c r="BJ34" s="300"/>
      <c r="BK34" s="300"/>
      <c r="BL34" s="300"/>
      <c r="BM34" s="300"/>
      <c r="BN34" s="300"/>
      <c r="BO34" s="300">
        <f t="shared" si="63"/>
        <v>0</v>
      </c>
      <c r="BP34" s="300"/>
      <c r="BQ34" s="300"/>
      <c r="BR34" s="300"/>
      <c r="BS34" s="300"/>
      <c r="BT34" s="300"/>
      <c r="BU34" s="300"/>
      <c r="BV34" s="300"/>
      <c r="BW34" s="300"/>
      <c r="BX34" s="300"/>
      <c r="BY34" s="300"/>
      <c r="BZ34" s="300"/>
      <c r="CA34" s="300">
        <f t="shared" si="64"/>
        <v>0</v>
      </c>
      <c r="CB34" s="300"/>
      <c r="CC34" s="300"/>
      <c r="CD34" s="300"/>
      <c r="CE34" s="300"/>
      <c r="CF34" s="300"/>
      <c r="CG34" s="300"/>
      <c r="CH34" s="300"/>
      <c r="CI34" s="300"/>
      <c r="CJ34" s="300"/>
      <c r="CK34" s="300"/>
      <c r="CL34" s="300"/>
      <c r="CM34" s="300">
        <f t="shared" si="65"/>
        <v>0</v>
      </c>
      <c r="CN34" s="300"/>
      <c r="CO34" s="300"/>
      <c r="CP34" s="300"/>
      <c r="CQ34" s="300"/>
      <c r="CR34" s="300"/>
      <c r="CS34" s="300"/>
      <c r="CT34" s="300"/>
      <c r="CU34" s="300"/>
      <c r="CV34" s="300"/>
      <c r="CW34" s="300"/>
      <c r="CX34" s="300"/>
      <c r="CY34" s="300">
        <f t="shared" si="66"/>
        <v>0</v>
      </c>
      <c r="CZ34" s="300"/>
      <c r="DA34" s="300"/>
      <c r="DB34" s="300"/>
      <c r="DC34" s="300"/>
      <c r="DD34" s="300"/>
      <c r="DE34" s="300"/>
      <c r="DF34" s="300"/>
      <c r="DG34" s="300"/>
      <c r="DH34" s="300"/>
      <c r="DI34" s="300"/>
      <c r="DJ34" s="300"/>
      <c r="DK34" s="300">
        <f t="shared" si="67"/>
        <v>0</v>
      </c>
      <c r="DL34" s="300"/>
      <c r="DM34" s="300"/>
      <c r="DN34" s="300"/>
      <c r="DO34" s="300"/>
      <c r="DP34" s="300"/>
      <c r="DQ34" s="300"/>
      <c r="DR34" s="300"/>
      <c r="DS34" s="300"/>
      <c r="DT34" s="300"/>
      <c r="DU34" s="300"/>
      <c r="DV34" s="300"/>
      <c r="DW34" s="300">
        <f t="shared" si="68"/>
        <v>0</v>
      </c>
      <c r="DX34" s="300"/>
      <c r="DY34" s="300"/>
      <c r="DZ34" s="300"/>
      <c r="EA34" s="300"/>
      <c r="EB34" s="300"/>
      <c r="EC34" s="300"/>
      <c r="ED34" s="300"/>
      <c r="EE34" s="300"/>
      <c r="EF34" s="300"/>
      <c r="EG34" s="300"/>
      <c r="EH34" s="300"/>
      <c r="EI34" s="300">
        <f t="shared" si="69"/>
        <v>155</v>
      </c>
      <c r="EJ34" s="300"/>
      <c r="EK34" s="300"/>
      <c r="EL34" s="300"/>
      <c r="EM34" s="300"/>
      <c r="EN34" s="300"/>
      <c r="EO34" s="300"/>
      <c r="EP34" s="300"/>
      <c r="EQ34" s="300"/>
      <c r="ER34" s="300"/>
      <c r="ES34" s="300"/>
      <c r="ET34" s="300"/>
      <c r="EU34" s="300">
        <f t="shared" si="70"/>
        <v>376</v>
      </c>
      <c r="EV34" s="300"/>
      <c r="EW34" s="300"/>
      <c r="EX34" s="300"/>
      <c r="EY34" s="300"/>
      <c r="EZ34" s="300"/>
      <c r="FA34" s="300"/>
      <c r="FB34" s="300"/>
      <c r="FC34" s="300"/>
      <c r="FD34" s="300"/>
      <c r="FE34" s="300"/>
      <c r="FF34" s="300"/>
      <c r="FG34" s="300">
        <f t="shared" si="71"/>
        <v>207</v>
      </c>
      <c r="FH34" s="300"/>
      <c r="FI34" s="300"/>
      <c r="FJ34" s="300"/>
      <c r="FK34" s="300"/>
      <c r="FL34" s="300"/>
      <c r="FM34" s="300"/>
      <c r="FN34" s="300"/>
      <c r="FO34" s="300"/>
      <c r="FP34" s="300"/>
      <c r="FQ34" s="300"/>
      <c r="FR34" s="300"/>
      <c r="FS34" s="300">
        <f t="shared" si="72"/>
        <v>224</v>
      </c>
      <c r="FT34" s="300"/>
      <c r="FU34" s="300"/>
      <c r="FV34" s="300"/>
      <c r="FW34" s="300"/>
      <c r="FX34" s="300"/>
      <c r="FY34" s="300"/>
      <c r="FZ34" s="300"/>
      <c r="GA34" s="300"/>
      <c r="GB34" s="300"/>
      <c r="GC34" s="300"/>
      <c r="GD34" s="300"/>
      <c r="GE34" s="300">
        <f t="shared" si="73"/>
        <v>332</v>
      </c>
      <c r="GF34" s="300"/>
      <c r="GG34" s="300"/>
      <c r="GH34" s="300"/>
      <c r="GI34" s="300"/>
      <c r="GJ34" s="300"/>
      <c r="GK34" s="300"/>
      <c r="GL34" s="300"/>
      <c r="GM34" s="300"/>
      <c r="GN34" s="300"/>
      <c r="GO34" s="300"/>
      <c r="GP34" s="300"/>
      <c r="GQ34" s="300">
        <f t="shared" si="74"/>
        <v>323</v>
      </c>
      <c r="GR34" s="300"/>
      <c r="GS34" s="300"/>
      <c r="GT34" s="300"/>
      <c r="GU34" s="300"/>
      <c r="GV34" s="300"/>
      <c r="GW34" s="300"/>
      <c r="GX34" s="300"/>
      <c r="GY34" s="300"/>
      <c r="GZ34" s="300"/>
      <c r="HA34" s="300"/>
      <c r="HB34" s="300"/>
      <c r="HC34" s="300">
        <f t="shared" si="75"/>
        <v>275</v>
      </c>
      <c r="HD34" s="300"/>
      <c r="HE34" s="300"/>
      <c r="HF34" s="300"/>
      <c r="HG34" s="300"/>
      <c r="HH34" s="300"/>
      <c r="HI34" s="300"/>
      <c r="HJ34" s="300"/>
      <c r="HK34" s="300"/>
      <c r="HL34" s="300"/>
      <c r="HM34" s="300"/>
      <c r="HN34" s="300"/>
      <c r="HO34" s="300">
        <f t="shared" si="76"/>
        <v>160</v>
      </c>
      <c r="HP34" s="300"/>
      <c r="HQ34" s="300"/>
      <c r="HR34" s="300"/>
      <c r="HS34" s="300"/>
      <c r="HT34" s="300"/>
      <c r="HU34" s="300"/>
      <c r="HV34" s="300"/>
      <c r="HW34" s="300"/>
      <c r="HX34" s="300"/>
      <c r="HY34" s="300"/>
      <c r="HZ34" s="300"/>
      <c r="IA34" s="300">
        <f t="shared" si="77"/>
        <v>167</v>
      </c>
      <c r="IB34" s="300"/>
      <c r="IC34" s="300"/>
      <c r="ID34" s="300"/>
      <c r="IE34" s="300"/>
      <c r="IF34" s="300"/>
      <c r="IG34" s="300"/>
      <c r="IH34" s="300"/>
      <c r="II34" s="300"/>
      <c r="IJ34" s="300"/>
      <c r="IK34" s="300"/>
      <c r="IL34" s="300"/>
      <c r="IM34" s="300">
        <f t="shared" si="78"/>
        <v>0</v>
      </c>
      <c r="IN34" s="300"/>
      <c r="IO34" s="300"/>
      <c r="IP34" s="300"/>
      <c r="IQ34" s="300"/>
      <c r="IR34" s="300"/>
      <c r="IS34" s="300"/>
      <c r="IT34" s="300"/>
      <c r="IU34" s="300"/>
      <c r="IV34" s="300"/>
      <c r="IW34" s="300"/>
      <c r="IX34" s="300"/>
    </row>
    <row r="35" spans="1:258" x14ac:dyDescent="0.2">
      <c r="A35" s="221" t="s">
        <v>56</v>
      </c>
      <c r="B35" s="123">
        <f t="shared" si="53"/>
        <v>0</v>
      </c>
      <c r="C35" s="123">
        <f t="shared" si="54"/>
        <v>36408</v>
      </c>
      <c r="D35" s="123">
        <f t="shared" si="55"/>
        <v>338532</v>
      </c>
      <c r="E35" s="124">
        <f t="shared" si="56"/>
        <v>16120.571428571429</v>
      </c>
      <c r="F35" s="125">
        <f t="shared" si="57"/>
        <v>18154</v>
      </c>
      <c r="G35" s="300">
        <f t="shared" si="58"/>
        <v>0</v>
      </c>
      <c r="H35" s="300"/>
      <c r="I35" s="300"/>
      <c r="J35" s="300"/>
      <c r="K35" s="300"/>
      <c r="L35" s="300"/>
      <c r="M35" s="300"/>
      <c r="N35" s="300"/>
      <c r="O35" s="300"/>
      <c r="P35" s="300"/>
      <c r="Q35" s="300"/>
      <c r="R35" s="300"/>
      <c r="S35" s="300">
        <f t="shared" si="59"/>
        <v>0</v>
      </c>
      <c r="T35" s="300"/>
      <c r="U35" s="300"/>
      <c r="V35" s="300"/>
      <c r="W35" s="300"/>
      <c r="X35" s="300"/>
      <c r="Y35" s="300"/>
      <c r="Z35" s="300"/>
      <c r="AA35" s="300"/>
      <c r="AB35" s="300"/>
      <c r="AC35" s="300"/>
      <c r="AD35" s="300"/>
      <c r="AE35" s="300">
        <f t="shared" si="60"/>
        <v>0</v>
      </c>
      <c r="AF35" s="300"/>
      <c r="AG35" s="300"/>
      <c r="AH35" s="300"/>
      <c r="AI35" s="300"/>
      <c r="AJ35" s="300"/>
      <c r="AK35" s="300"/>
      <c r="AL35" s="300"/>
      <c r="AM35" s="300"/>
      <c r="AN35" s="300"/>
      <c r="AO35" s="300"/>
      <c r="AP35" s="300"/>
      <c r="AQ35" s="300">
        <f t="shared" si="61"/>
        <v>7914</v>
      </c>
      <c r="AR35" s="300"/>
      <c r="AS35" s="300"/>
      <c r="AT35" s="300"/>
      <c r="AU35" s="300"/>
      <c r="AV35" s="300"/>
      <c r="AW35" s="300"/>
      <c r="AX35" s="300"/>
      <c r="AY35" s="300"/>
      <c r="AZ35" s="300"/>
      <c r="BA35" s="300"/>
      <c r="BB35" s="300"/>
      <c r="BC35" s="300">
        <f t="shared" si="62"/>
        <v>34873</v>
      </c>
      <c r="BD35" s="300"/>
      <c r="BE35" s="300"/>
      <c r="BF35" s="300"/>
      <c r="BG35" s="300"/>
      <c r="BH35" s="300"/>
      <c r="BI35" s="300"/>
      <c r="BJ35" s="300"/>
      <c r="BK35" s="300"/>
      <c r="BL35" s="300"/>
      <c r="BM35" s="300"/>
      <c r="BN35" s="300"/>
      <c r="BO35" s="300">
        <f t="shared" si="63"/>
        <v>19091</v>
      </c>
      <c r="BP35" s="300"/>
      <c r="BQ35" s="300"/>
      <c r="BR35" s="300"/>
      <c r="BS35" s="300"/>
      <c r="BT35" s="300"/>
      <c r="BU35" s="300"/>
      <c r="BV35" s="300"/>
      <c r="BW35" s="300"/>
      <c r="BX35" s="300"/>
      <c r="BY35" s="300"/>
      <c r="BZ35" s="300"/>
      <c r="CA35" s="300">
        <f t="shared" si="64"/>
        <v>18083</v>
      </c>
      <c r="CB35" s="300"/>
      <c r="CC35" s="300"/>
      <c r="CD35" s="300"/>
      <c r="CE35" s="300"/>
      <c r="CF35" s="300"/>
      <c r="CG35" s="300"/>
      <c r="CH35" s="300"/>
      <c r="CI35" s="300"/>
      <c r="CJ35" s="300"/>
      <c r="CK35" s="300"/>
      <c r="CL35" s="300"/>
      <c r="CM35" s="300">
        <f t="shared" si="65"/>
        <v>18355</v>
      </c>
      <c r="CN35" s="300"/>
      <c r="CO35" s="300"/>
      <c r="CP35" s="300"/>
      <c r="CQ35" s="300"/>
      <c r="CR35" s="300"/>
      <c r="CS35" s="300"/>
      <c r="CT35" s="300"/>
      <c r="CU35" s="300"/>
      <c r="CV35" s="300"/>
      <c r="CW35" s="300"/>
      <c r="CX35" s="300"/>
      <c r="CY35" s="300">
        <f t="shared" si="66"/>
        <v>18154</v>
      </c>
      <c r="CZ35" s="300"/>
      <c r="DA35" s="300"/>
      <c r="DB35" s="300"/>
      <c r="DC35" s="300"/>
      <c r="DD35" s="300"/>
      <c r="DE35" s="300"/>
      <c r="DF35" s="300"/>
      <c r="DG35" s="300"/>
      <c r="DH35" s="300"/>
      <c r="DI35" s="300"/>
      <c r="DJ35" s="300"/>
      <c r="DK35" s="300">
        <f t="shared" si="67"/>
        <v>20623</v>
      </c>
      <c r="DL35" s="300"/>
      <c r="DM35" s="300"/>
      <c r="DN35" s="300"/>
      <c r="DO35" s="300"/>
      <c r="DP35" s="300"/>
      <c r="DQ35" s="300"/>
      <c r="DR35" s="300"/>
      <c r="DS35" s="300"/>
      <c r="DT35" s="300"/>
      <c r="DU35" s="300"/>
      <c r="DV35" s="300"/>
      <c r="DW35" s="300">
        <f t="shared" si="68"/>
        <v>17163</v>
      </c>
      <c r="DX35" s="300"/>
      <c r="DY35" s="300"/>
      <c r="DZ35" s="300"/>
      <c r="EA35" s="300"/>
      <c r="EB35" s="300"/>
      <c r="EC35" s="300"/>
      <c r="ED35" s="300"/>
      <c r="EE35" s="300"/>
      <c r="EF35" s="300"/>
      <c r="EG35" s="300"/>
      <c r="EH35" s="300"/>
      <c r="EI35" s="300">
        <f t="shared" si="69"/>
        <v>19247</v>
      </c>
      <c r="EJ35" s="300"/>
      <c r="EK35" s="300"/>
      <c r="EL35" s="300"/>
      <c r="EM35" s="300"/>
      <c r="EN35" s="300"/>
      <c r="EO35" s="300"/>
      <c r="EP35" s="300"/>
      <c r="EQ35" s="300"/>
      <c r="ER35" s="300"/>
      <c r="ES35" s="300"/>
      <c r="ET35" s="300"/>
      <c r="EU35" s="300">
        <f t="shared" si="70"/>
        <v>36408</v>
      </c>
      <c r="EV35" s="300"/>
      <c r="EW35" s="300"/>
      <c r="EX35" s="300"/>
      <c r="EY35" s="300"/>
      <c r="EZ35" s="300"/>
      <c r="FA35" s="300"/>
      <c r="FB35" s="300"/>
      <c r="FC35" s="300"/>
      <c r="FD35" s="300"/>
      <c r="FE35" s="300"/>
      <c r="FF35" s="300"/>
      <c r="FG35" s="300">
        <f t="shared" si="71"/>
        <v>19856</v>
      </c>
      <c r="FH35" s="300"/>
      <c r="FI35" s="300"/>
      <c r="FJ35" s="300"/>
      <c r="FK35" s="300"/>
      <c r="FL35" s="300"/>
      <c r="FM35" s="300"/>
      <c r="FN35" s="300"/>
      <c r="FO35" s="300"/>
      <c r="FP35" s="300"/>
      <c r="FQ35" s="300"/>
      <c r="FR35" s="300"/>
      <c r="FS35" s="300">
        <f t="shared" si="72"/>
        <v>18098</v>
      </c>
      <c r="FT35" s="300"/>
      <c r="FU35" s="300"/>
      <c r="FV35" s="300"/>
      <c r="FW35" s="300"/>
      <c r="FX35" s="300"/>
      <c r="FY35" s="300"/>
      <c r="FZ35" s="300"/>
      <c r="GA35" s="300"/>
      <c r="GB35" s="300"/>
      <c r="GC35" s="300"/>
      <c r="GD35" s="300"/>
      <c r="GE35" s="300">
        <f t="shared" si="73"/>
        <v>24292</v>
      </c>
      <c r="GF35" s="300"/>
      <c r="GG35" s="300"/>
      <c r="GH35" s="300"/>
      <c r="GI35" s="300"/>
      <c r="GJ35" s="300"/>
      <c r="GK35" s="300"/>
      <c r="GL35" s="300"/>
      <c r="GM35" s="300"/>
      <c r="GN35" s="300"/>
      <c r="GO35" s="300"/>
      <c r="GP35" s="300"/>
      <c r="GQ35" s="300">
        <f t="shared" si="74"/>
        <v>23539</v>
      </c>
      <c r="GR35" s="300"/>
      <c r="GS35" s="300"/>
      <c r="GT35" s="300"/>
      <c r="GU35" s="300"/>
      <c r="GV35" s="300"/>
      <c r="GW35" s="300"/>
      <c r="GX35" s="300"/>
      <c r="GY35" s="300"/>
      <c r="GZ35" s="300"/>
      <c r="HA35" s="300"/>
      <c r="HB35" s="300"/>
      <c r="HC35" s="300">
        <f t="shared" si="75"/>
        <v>19906</v>
      </c>
      <c r="HD35" s="300"/>
      <c r="HE35" s="300"/>
      <c r="HF35" s="300"/>
      <c r="HG35" s="300"/>
      <c r="HH35" s="300"/>
      <c r="HI35" s="300"/>
      <c r="HJ35" s="300"/>
      <c r="HK35" s="300"/>
      <c r="HL35" s="300"/>
      <c r="HM35" s="300"/>
      <c r="HN35" s="300"/>
      <c r="HO35" s="300">
        <f t="shared" si="76"/>
        <v>10662</v>
      </c>
      <c r="HP35" s="300"/>
      <c r="HQ35" s="300"/>
      <c r="HR35" s="300"/>
      <c r="HS35" s="300"/>
      <c r="HT35" s="300"/>
      <c r="HU35" s="300"/>
      <c r="HV35" s="300"/>
      <c r="HW35" s="300"/>
      <c r="HX35" s="300"/>
      <c r="HY35" s="300"/>
      <c r="HZ35" s="300"/>
      <c r="IA35" s="300">
        <f t="shared" si="77"/>
        <v>12268</v>
      </c>
      <c r="IB35" s="300"/>
      <c r="IC35" s="300"/>
      <c r="ID35" s="300"/>
      <c r="IE35" s="300"/>
      <c r="IF35" s="300"/>
      <c r="IG35" s="300"/>
      <c r="IH35" s="300"/>
      <c r="II35" s="300"/>
      <c r="IJ35" s="300"/>
      <c r="IK35" s="300"/>
      <c r="IL35" s="300"/>
      <c r="IM35" s="300">
        <f t="shared" si="78"/>
        <v>0</v>
      </c>
      <c r="IN35" s="300"/>
      <c r="IO35" s="300"/>
      <c r="IP35" s="300"/>
      <c r="IQ35" s="300"/>
      <c r="IR35" s="300"/>
      <c r="IS35" s="300"/>
      <c r="IT35" s="300"/>
      <c r="IU35" s="300"/>
      <c r="IV35" s="300"/>
      <c r="IW35" s="300"/>
      <c r="IX35" s="300"/>
    </row>
    <row r="36" spans="1:258" x14ac:dyDescent="0.2">
      <c r="A36" s="221" t="s">
        <v>57</v>
      </c>
      <c r="B36" s="123">
        <f t="shared" si="53"/>
        <v>0</v>
      </c>
      <c r="C36" s="123">
        <f t="shared" si="54"/>
        <v>1574</v>
      </c>
      <c r="D36" s="123">
        <f t="shared" si="55"/>
        <v>11146</v>
      </c>
      <c r="E36" s="124">
        <f t="shared" si="56"/>
        <v>530.76190476190482</v>
      </c>
      <c r="F36" s="125">
        <f t="shared" si="57"/>
        <v>497</v>
      </c>
      <c r="G36" s="300">
        <f t="shared" si="58"/>
        <v>0</v>
      </c>
      <c r="H36" s="300"/>
      <c r="I36" s="300"/>
      <c r="J36" s="300"/>
      <c r="K36" s="300"/>
      <c r="L36" s="300"/>
      <c r="M36" s="300"/>
      <c r="N36" s="300"/>
      <c r="O36" s="300"/>
      <c r="P36" s="300"/>
      <c r="Q36" s="300"/>
      <c r="R36" s="300"/>
      <c r="S36" s="300">
        <f t="shared" si="59"/>
        <v>0</v>
      </c>
      <c r="T36" s="300"/>
      <c r="U36" s="300"/>
      <c r="V36" s="300"/>
      <c r="W36" s="300"/>
      <c r="X36" s="300"/>
      <c r="Y36" s="300"/>
      <c r="Z36" s="300"/>
      <c r="AA36" s="300"/>
      <c r="AB36" s="300"/>
      <c r="AC36" s="300"/>
      <c r="AD36" s="300"/>
      <c r="AE36" s="300">
        <f t="shared" si="60"/>
        <v>0</v>
      </c>
      <c r="AF36" s="300"/>
      <c r="AG36" s="300"/>
      <c r="AH36" s="300"/>
      <c r="AI36" s="300"/>
      <c r="AJ36" s="300"/>
      <c r="AK36" s="300"/>
      <c r="AL36" s="300"/>
      <c r="AM36" s="300"/>
      <c r="AN36" s="300"/>
      <c r="AO36" s="300"/>
      <c r="AP36" s="300"/>
      <c r="AQ36" s="300">
        <f t="shared" si="61"/>
        <v>205</v>
      </c>
      <c r="AR36" s="300"/>
      <c r="AS36" s="300"/>
      <c r="AT36" s="300"/>
      <c r="AU36" s="300"/>
      <c r="AV36" s="300"/>
      <c r="AW36" s="300"/>
      <c r="AX36" s="300"/>
      <c r="AY36" s="300"/>
      <c r="AZ36" s="300"/>
      <c r="BA36" s="300"/>
      <c r="BB36" s="300"/>
      <c r="BC36" s="300">
        <f t="shared" si="62"/>
        <v>635</v>
      </c>
      <c r="BD36" s="300"/>
      <c r="BE36" s="300"/>
      <c r="BF36" s="300"/>
      <c r="BG36" s="300"/>
      <c r="BH36" s="300"/>
      <c r="BI36" s="300"/>
      <c r="BJ36" s="300"/>
      <c r="BK36" s="300"/>
      <c r="BL36" s="300"/>
      <c r="BM36" s="300"/>
      <c r="BN36" s="300"/>
      <c r="BO36" s="300">
        <f t="shared" si="63"/>
        <v>276</v>
      </c>
      <c r="BP36" s="300"/>
      <c r="BQ36" s="300"/>
      <c r="BR36" s="300"/>
      <c r="BS36" s="300"/>
      <c r="BT36" s="300"/>
      <c r="BU36" s="300"/>
      <c r="BV36" s="300"/>
      <c r="BW36" s="300"/>
      <c r="BX36" s="300"/>
      <c r="BY36" s="300"/>
      <c r="BZ36" s="300"/>
      <c r="CA36" s="300">
        <f t="shared" si="64"/>
        <v>262</v>
      </c>
      <c r="CB36" s="300"/>
      <c r="CC36" s="300"/>
      <c r="CD36" s="300"/>
      <c r="CE36" s="300"/>
      <c r="CF36" s="300"/>
      <c r="CG36" s="300"/>
      <c r="CH36" s="300"/>
      <c r="CI36" s="300"/>
      <c r="CJ36" s="300"/>
      <c r="CK36" s="300"/>
      <c r="CL36" s="300"/>
      <c r="CM36" s="300">
        <f t="shared" si="65"/>
        <v>258</v>
      </c>
      <c r="CN36" s="300"/>
      <c r="CO36" s="300"/>
      <c r="CP36" s="300"/>
      <c r="CQ36" s="300"/>
      <c r="CR36" s="300"/>
      <c r="CS36" s="300"/>
      <c r="CT36" s="300"/>
      <c r="CU36" s="300"/>
      <c r="CV36" s="300"/>
      <c r="CW36" s="300"/>
      <c r="CX36" s="300"/>
      <c r="CY36" s="300">
        <f t="shared" si="66"/>
        <v>274</v>
      </c>
      <c r="CZ36" s="300"/>
      <c r="DA36" s="300"/>
      <c r="DB36" s="300"/>
      <c r="DC36" s="300"/>
      <c r="DD36" s="300"/>
      <c r="DE36" s="300"/>
      <c r="DF36" s="300"/>
      <c r="DG36" s="300"/>
      <c r="DH36" s="300"/>
      <c r="DI36" s="300"/>
      <c r="DJ36" s="300"/>
      <c r="DK36" s="300">
        <f t="shared" si="67"/>
        <v>375</v>
      </c>
      <c r="DL36" s="300"/>
      <c r="DM36" s="300"/>
      <c r="DN36" s="300"/>
      <c r="DO36" s="300"/>
      <c r="DP36" s="300"/>
      <c r="DQ36" s="300"/>
      <c r="DR36" s="300"/>
      <c r="DS36" s="300"/>
      <c r="DT36" s="300"/>
      <c r="DU36" s="300"/>
      <c r="DV36" s="300"/>
      <c r="DW36" s="300">
        <f t="shared" si="68"/>
        <v>516</v>
      </c>
      <c r="DX36" s="300"/>
      <c r="DY36" s="300"/>
      <c r="DZ36" s="300"/>
      <c r="EA36" s="300"/>
      <c r="EB36" s="300"/>
      <c r="EC36" s="300"/>
      <c r="ED36" s="300"/>
      <c r="EE36" s="300"/>
      <c r="EF36" s="300"/>
      <c r="EG36" s="300"/>
      <c r="EH36" s="300"/>
      <c r="EI36" s="300">
        <f t="shared" si="69"/>
        <v>717</v>
      </c>
      <c r="EJ36" s="300"/>
      <c r="EK36" s="300"/>
      <c r="EL36" s="300"/>
      <c r="EM36" s="300"/>
      <c r="EN36" s="300"/>
      <c r="EO36" s="300"/>
      <c r="EP36" s="300"/>
      <c r="EQ36" s="300"/>
      <c r="ER36" s="300"/>
      <c r="ES36" s="300"/>
      <c r="ET36" s="300"/>
      <c r="EU36" s="300">
        <f t="shared" si="70"/>
        <v>1574</v>
      </c>
      <c r="EV36" s="300"/>
      <c r="EW36" s="300"/>
      <c r="EX36" s="300"/>
      <c r="EY36" s="300"/>
      <c r="EZ36" s="300"/>
      <c r="FA36" s="300"/>
      <c r="FB36" s="300"/>
      <c r="FC36" s="300"/>
      <c r="FD36" s="300"/>
      <c r="FE36" s="300"/>
      <c r="FF36" s="300"/>
      <c r="FG36" s="300">
        <f t="shared" si="71"/>
        <v>819</v>
      </c>
      <c r="FH36" s="300"/>
      <c r="FI36" s="300"/>
      <c r="FJ36" s="300"/>
      <c r="FK36" s="300"/>
      <c r="FL36" s="300"/>
      <c r="FM36" s="300"/>
      <c r="FN36" s="300"/>
      <c r="FO36" s="300"/>
      <c r="FP36" s="300"/>
      <c r="FQ36" s="300"/>
      <c r="FR36" s="300"/>
      <c r="FS36" s="300">
        <f t="shared" si="72"/>
        <v>848</v>
      </c>
      <c r="FT36" s="300"/>
      <c r="FU36" s="300"/>
      <c r="FV36" s="300"/>
      <c r="FW36" s="300"/>
      <c r="FX36" s="300"/>
      <c r="FY36" s="300"/>
      <c r="FZ36" s="300"/>
      <c r="GA36" s="300"/>
      <c r="GB36" s="300"/>
      <c r="GC36" s="300"/>
      <c r="GD36" s="300"/>
      <c r="GE36" s="300">
        <f t="shared" si="73"/>
        <v>1212</v>
      </c>
      <c r="GF36" s="300"/>
      <c r="GG36" s="300"/>
      <c r="GH36" s="300"/>
      <c r="GI36" s="300"/>
      <c r="GJ36" s="300"/>
      <c r="GK36" s="300"/>
      <c r="GL36" s="300"/>
      <c r="GM36" s="300"/>
      <c r="GN36" s="300"/>
      <c r="GO36" s="300"/>
      <c r="GP36" s="300"/>
      <c r="GQ36" s="300">
        <f t="shared" si="74"/>
        <v>1119</v>
      </c>
      <c r="GR36" s="300"/>
      <c r="GS36" s="300"/>
      <c r="GT36" s="300"/>
      <c r="GU36" s="300"/>
      <c r="GV36" s="300"/>
      <c r="GW36" s="300"/>
      <c r="GX36" s="300"/>
      <c r="GY36" s="300"/>
      <c r="GZ36" s="300"/>
      <c r="HA36" s="300"/>
      <c r="HB36" s="300"/>
      <c r="HC36" s="300">
        <f t="shared" si="75"/>
        <v>961</v>
      </c>
      <c r="HD36" s="300"/>
      <c r="HE36" s="300"/>
      <c r="HF36" s="300"/>
      <c r="HG36" s="300"/>
      <c r="HH36" s="300"/>
      <c r="HI36" s="300"/>
      <c r="HJ36" s="300"/>
      <c r="HK36" s="300"/>
      <c r="HL36" s="300"/>
      <c r="HM36" s="300"/>
      <c r="HN36" s="300"/>
      <c r="HO36" s="300">
        <f t="shared" si="76"/>
        <v>497</v>
      </c>
      <c r="HP36" s="300"/>
      <c r="HQ36" s="300"/>
      <c r="HR36" s="300"/>
      <c r="HS36" s="300"/>
      <c r="HT36" s="300"/>
      <c r="HU36" s="300"/>
      <c r="HV36" s="300"/>
      <c r="HW36" s="300"/>
      <c r="HX36" s="300"/>
      <c r="HY36" s="300"/>
      <c r="HZ36" s="300"/>
      <c r="IA36" s="300">
        <f t="shared" si="77"/>
        <v>598</v>
      </c>
      <c r="IB36" s="300"/>
      <c r="IC36" s="300"/>
      <c r="ID36" s="300"/>
      <c r="IE36" s="300"/>
      <c r="IF36" s="300"/>
      <c r="IG36" s="300"/>
      <c r="IH36" s="300"/>
      <c r="II36" s="300"/>
      <c r="IJ36" s="300"/>
      <c r="IK36" s="300"/>
      <c r="IL36" s="300"/>
      <c r="IM36" s="300">
        <f t="shared" si="78"/>
        <v>0</v>
      </c>
      <c r="IN36" s="300"/>
      <c r="IO36" s="300"/>
      <c r="IP36" s="300"/>
      <c r="IQ36" s="300"/>
      <c r="IR36" s="300"/>
      <c r="IS36" s="300"/>
      <c r="IT36" s="300"/>
      <c r="IU36" s="300"/>
      <c r="IV36" s="300"/>
      <c r="IW36" s="300"/>
      <c r="IX36" s="300"/>
    </row>
    <row r="37" spans="1:258" x14ac:dyDescent="0.2">
      <c r="A37" s="221" t="s">
        <v>75</v>
      </c>
      <c r="B37" s="123">
        <f t="shared" si="53"/>
        <v>0</v>
      </c>
      <c r="C37" s="123">
        <f t="shared" si="54"/>
        <v>40939</v>
      </c>
      <c r="D37" s="123">
        <f t="shared" si="55"/>
        <v>336677</v>
      </c>
      <c r="E37" s="124">
        <f t="shared" si="56"/>
        <v>16032.238095238095</v>
      </c>
      <c r="F37" s="125">
        <f t="shared" si="57"/>
        <v>13224</v>
      </c>
      <c r="G37" s="300">
        <f t="shared" si="58"/>
        <v>0</v>
      </c>
      <c r="H37" s="300"/>
      <c r="I37" s="300"/>
      <c r="J37" s="300"/>
      <c r="K37" s="300"/>
      <c r="L37" s="300"/>
      <c r="M37" s="300"/>
      <c r="N37" s="300"/>
      <c r="O37" s="300"/>
      <c r="P37" s="300"/>
      <c r="Q37" s="300"/>
      <c r="R37" s="300"/>
      <c r="S37" s="300">
        <f t="shared" si="59"/>
        <v>0</v>
      </c>
      <c r="T37" s="300"/>
      <c r="U37" s="300"/>
      <c r="V37" s="300"/>
      <c r="W37" s="300"/>
      <c r="X37" s="300"/>
      <c r="Y37" s="300"/>
      <c r="Z37" s="300"/>
      <c r="AA37" s="300"/>
      <c r="AB37" s="300"/>
      <c r="AC37" s="300"/>
      <c r="AD37" s="300"/>
      <c r="AE37" s="300">
        <f t="shared" si="60"/>
        <v>0</v>
      </c>
      <c r="AF37" s="300"/>
      <c r="AG37" s="300"/>
      <c r="AH37" s="300"/>
      <c r="AI37" s="300"/>
      <c r="AJ37" s="300"/>
      <c r="AK37" s="300"/>
      <c r="AL37" s="300"/>
      <c r="AM37" s="300"/>
      <c r="AN37" s="300"/>
      <c r="AO37" s="300"/>
      <c r="AP37" s="300"/>
      <c r="AQ37" s="300">
        <f t="shared" si="61"/>
        <v>4218</v>
      </c>
      <c r="AR37" s="300"/>
      <c r="AS37" s="300"/>
      <c r="AT37" s="300"/>
      <c r="AU37" s="300"/>
      <c r="AV37" s="300"/>
      <c r="AW37" s="300"/>
      <c r="AX37" s="300"/>
      <c r="AY37" s="300"/>
      <c r="AZ37" s="300"/>
      <c r="BA37" s="300"/>
      <c r="BB37" s="300"/>
      <c r="BC37" s="300">
        <f t="shared" si="62"/>
        <v>22380</v>
      </c>
      <c r="BD37" s="300"/>
      <c r="BE37" s="300"/>
      <c r="BF37" s="300"/>
      <c r="BG37" s="300"/>
      <c r="BH37" s="300"/>
      <c r="BI37" s="300"/>
      <c r="BJ37" s="300"/>
      <c r="BK37" s="300"/>
      <c r="BL37" s="300"/>
      <c r="BM37" s="300"/>
      <c r="BN37" s="300"/>
      <c r="BO37" s="300">
        <f t="shared" si="63"/>
        <v>11080</v>
      </c>
      <c r="BP37" s="300"/>
      <c r="BQ37" s="300"/>
      <c r="BR37" s="300"/>
      <c r="BS37" s="300"/>
      <c r="BT37" s="300"/>
      <c r="BU37" s="300"/>
      <c r="BV37" s="300"/>
      <c r="BW37" s="300"/>
      <c r="BX37" s="300"/>
      <c r="BY37" s="300"/>
      <c r="BZ37" s="300"/>
      <c r="CA37" s="300">
        <f t="shared" si="64"/>
        <v>10842</v>
      </c>
      <c r="CB37" s="300"/>
      <c r="CC37" s="300"/>
      <c r="CD37" s="300"/>
      <c r="CE37" s="300"/>
      <c r="CF37" s="300"/>
      <c r="CG37" s="300"/>
      <c r="CH37" s="300"/>
      <c r="CI37" s="300"/>
      <c r="CJ37" s="300"/>
      <c r="CK37" s="300"/>
      <c r="CL37" s="300"/>
      <c r="CM37" s="300">
        <f t="shared" si="65"/>
        <v>11171</v>
      </c>
      <c r="CN37" s="300"/>
      <c r="CO37" s="300"/>
      <c r="CP37" s="300"/>
      <c r="CQ37" s="300"/>
      <c r="CR37" s="300"/>
      <c r="CS37" s="300"/>
      <c r="CT37" s="300"/>
      <c r="CU37" s="300"/>
      <c r="CV37" s="300"/>
      <c r="CW37" s="300"/>
      <c r="CX37" s="300"/>
      <c r="CY37" s="300">
        <f t="shared" si="66"/>
        <v>11391</v>
      </c>
      <c r="CZ37" s="300"/>
      <c r="DA37" s="300"/>
      <c r="DB37" s="300"/>
      <c r="DC37" s="300"/>
      <c r="DD37" s="300"/>
      <c r="DE37" s="300"/>
      <c r="DF37" s="300"/>
      <c r="DG37" s="300"/>
      <c r="DH37" s="300"/>
      <c r="DI37" s="300"/>
      <c r="DJ37" s="300"/>
      <c r="DK37" s="300">
        <f t="shared" si="67"/>
        <v>13224</v>
      </c>
      <c r="DL37" s="300"/>
      <c r="DM37" s="300"/>
      <c r="DN37" s="300"/>
      <c r="DO37" s="300"/>
      <c r="DP37" s="300"/>
      <c r="DQ37" s="300"/>
      <c r="DR37" s="300"/>
      <c r="DS37" s="300"/>
      <c r="DT37" s="300"/>
      <c r="DU37" s="300"/>
      <c r="DV37" s="300"/>
      <c r="DW37" s="300">
        <f t="shared" si="68"/>
        <v>11832</v>
      </c>
      <c r="DX37" s="300"/>
      <c r="DY37" s="300"/>
      <c r="DZ37" s="300"/>
      <c r="EA37" s="300"/>
      <c r="EB37" s="300"/>
      <c r="EC37" s="300"/>
      <c r="ED37" s="300"/>
      <c r="EE37" s="300"/>
      <c r="EF37" s="300"/>
      <c r="EG37" s="300"/>
      <c r="EH37" s="300"/>
      <c r="EI37" s="300">
        <f t="shared" si="69"/>
        <v>16915</v>
      </c>
      <c r="EJ37" s="300"/>
      <c r="EK37" s="300"/>
      <c r="EL37" s="300"/>
      <c r="EM37" s="300"/>
      <c r="EN37" s="300"/>
      <c r="EO37" s="300"/>
      <c r="EP37" s="300"/>
      <c r="EQ37" s="300"/>
      <c r="ER37" s="300"/>
      <c r="ES37" s="300"/>
      <c r="ET37" s="300"/>
      <c r="EU37" s="300">
        <f t="shared" si="70"/>
        <v>40939</v>
      </c>
      <c r="EV37" s="300"/>
      <c r="EW37" s="300"/>
      <c r="EX37" s="300"/>
      <c r="EY37" s="300"/>
      <c r="EZ37" s="300"/>
      <c r="FA37" s="300"/>
      <c r="FB37" s="300"/>
      <c r="FC37" s="300"/>
      <c r="FD37" s="300"/>
      <c r="FE37" s="300"/>
      <c r="FF37" s="300"/>
      <c r="FG37" s="300">
        <f t="shared" si="71"/>
        <v>25346</v>
      </c>
      <c r="FH37" s="300"/>
      <c r="FI37" s="300"/>
      <c r="FJ37" s="300"/>
      <c r="FK37" s="300"/>
      <c r="FL37" s="300"/>
      <c r="FM37" s="300"/>
      <c r="FN37" s="300"/>
      <c r="FO37" s="300"/>
      <c r="FP37" s="300"/>
      <c r="FQ37" s="300"/>
      <c r="FR37" s="300"/>
      <c r="FS37" s="300">
        <f t="shared" si="72"/>
        <v>25008</v>
      </c>
      <c r="FT37" s="300"/>
      <c r="FU37" s="300"/>
      <c r="FV37" s="300"/>
      <c r="FW37" s="300"/>
      <c r="FX37" s="300"/>
      <c r="FY37" s="300"/>
      <c r="FZ37" s="300"/>
      <c r="GA37" s="300"/>
      <c r="GB37" s="300"/>
      <c r="GC37" s="300"/>
      <c r="GD37" s="300"/>
      <c r="GE37" s="300">
        <f t="shared" si="73"/>
        <v>35535</v>
      </c>
      <c r="GF37" s="300"/>
      <c r="GG37" s="300"/>
      <c r="GH37" s="300"/>
      <c r="GI37" s="300"/>
      <c r="GJ37" s="300"/>
      <c r="GK37" s="300"/>
      <c r="GL37" s="300"/>
      <c r="GM37" s="300"/>
      <c r="GN37" s="300"/>
      <c r="GO37" s="300"/>
      <c r="GP37" s="300"/>
      <c r="GQ37" s="300">
        <f t="shared" si="74"/>
        <v>34218</v>
      </c>
      <c r="GR37" s="300"/>
      <c r="GS37" s="300"/>
      <c r="GT37" s="300"/>
      <c r="GU37" s="300"/>
      <c r="GV37" s="300"/>
      <c r="GW37" s="300"/>
      <c r="GX37" s="300"/>
      <c r="GY37" s="300"/>
      <c r="GZ37" s="300"/>
      <c r="HA37" s="300"/>
      <c r="HB37" s="300"/>
      <c r="HC37" s="300">
        <f t="shared" si="75"/>
        <v>29343</v>
      </c>
      <c r="HD37" s="300"/>
      <c r="HE37" s="300"/>
      <c r="HF37" s="300"/>
      <c r="HG37" s="300"/>
      <c r="HH37" s="300"/>
      <c r="HI37" s="300"/>
      <c r="HJ37" s="300"/>
      <c r="HK37" s="300"/>
      <c r="HL37" s="300"/>
      <c r="HM37" s="300"/>
      <c r="HN37" s="300"/>
      <c r="HO37" s="300">
        <f t="shared" si="76"/>
        <v>15134</v>
      </c>
      <c r="HP37" s="300"/>
      <c r="HQ37" s="300"/>
      <c r="HR37" s="300"/>
      <c r="HS37" s="300"/>
      <c r="HT37" s="300"/>
      <c r="HU37" s="300"/>
      <c r="HV37" s="300"/>
      <c r="HW37" s="300"/>
      <c r="HX37" s="300"/>
      <c r="HY37" s="300"/>
      <c r="HZ37" s="300"/>
      <c r="IA37" s="300">
        <f t="shared" si="77"/>
        <v>18101</v>
      </c>
      <c r="IB37" s="300"/>
      <c r="IC37" s="300"/>
      <c r="ID37" s="300"/>
      <c r="IE37" s="300"/>
      <c r="IF37" s="300"/>
      <c r="IG37" s="300"/>
      <c r="IH37" s="300"/>
      <c r="II37" s="300"/>
      <c r="IJ37" s="300"/>
      <c r="IK37" s="300"/>
      <c r="IL37" s="300"/>
      <c r="IM37" s="300">
        <f t="shared" si="78"/>
        <v>0</v>
      </c>
      <c r="IN37" s="300"/>
      <c r="IO37" s="300"/>
      <c r="IP37" s="300"/>
      <c r="IQ37" s="300"/>
      <c r="IR37" s="300"/>
      <c r="IS37" s="300"/>
      <c r="IT37" s="300"/>
      <c r="IU37" s="300"/>
      <c r="IV37" s="300"/>
      <c r="IW37" s="300"/>
      <c r="IX37" s="300"/>
    </row>
    <row r="38" spans="1:258" x14ac:dyDescent="0.2">
      <c r="A38" s="221" t="s">
        <v>74</v>
      </c>
      <c r="B38" s="123">
        <f t="shared" si="53"/>
        <v>0</v>
      </c>
      <c r="C38" s="123">
        <f t="shared" si="54"/>
        <v>8084</v>
      </c>
      <c r="D38" s="123">
        <f t="shared" si="55"/>
        <v>58479</v>
      </c>
      <c r="E38" s="124">
        <f t="shared" si="56"/>
        <v>2784.7142857142858</v>
      </c>
      <c r="F38" s="125">
        <f t="shared" si="57"/>
        <v>3019</v>
      </c>
      <c r="G38" s="300">
        <f t="shared" si="58"/>
        <v>0</v>
      </c>
      <c r="H38" s="300"/>
      <c r="I38" s="300"/>
      <c r="J38" s="300"/>
      <c r="K38" s="300"/>
      <c r="L38" s="300"/>
      <c r="M38" s="300"/>
      <c r="N38" s="300"/>
      <c r="O38" s="300"/>
      <c r="P38" s="300"/>
      <c r="Q38" s="300"/>
      <c r="R38" s="300"/>
      <c r="S38" s="300">
        <f t="shared" si="59"/>
        <v>0</v>
      </c>
      <c r="T38" s="300"/>
      <c r="U38" s="300"/>
      <c r="V38" s="300"/>
      <c r="W38" s="300"/>
      <c r="X38" s="300"/>
      <c r="Y38" s="300"/>
      <c r="Z38" s="300"/>
      <c r="AA38" s="300"/>
      <c r="AB38" s="300"/>
      <c r="AC38" s="300"/>
      <c r="AD38" s="300"/>
      <c r="AE38" s="300">
        <f t="shared" si="60"/>
        <v>0</v>
      </c>
      <c r="AF38" s="300"/>
      <c r="AG38" s="300"/>
      <c r="AH38" s="300"/>
      <c r="AI38" s="300"/>
      <c r="AJ38" s="300"/>
      <c r="AK38" s="300"/>
      <c r="AL38" s="300"/>
      <c r="AM38" s="300"/>
      <c r="AN38" s="300"/>
      <c r="AO38" s="300"/>
      <c r="AP38" s="300"/>
      <c r="AQ38" s="300">
        <f t="shared" si="61"/>
        <v>1948</v>
      </c>
      <c r="AR38" s="300"/>
      <c r="AS38" s="300"/>
      <c r="AT38" s="300"/>
      <c r="AU38" s="300"/>
      <c r="AV38" s="300"/>
      <c r="AW38" s="300"/>
      <c r="AX38" s="300"/>
      <c r="AY38" s="300"/>
      <c r="AZ38" s="300"/>
      <c r="BA38" s="300"/>
      <c r="BB38" s="300"/>
      <c r="BC38" s="300">
        <f t="shared" si="62"/>
        <v>8084</v>
      </c>
      <c r="BD38" s="300"/>
      <c r="BE38" s="300"/>
      <c r="BF38" s="300"/>
      <c r="BG38" s="300"/>
      <c r="BH38" s="300"/>
      <c r="BI38" s="300"/>
      <c r="BJ38" s="300"/>
      <c r="BK38" s="300"/>
      <c r="BL38" s="300"/>
      <c r="BM38" s="300"/>
      <c r="BN38" s="300"/>
      <c r="BO38" s="300">
        <f t="shared" si="63"/>
        <v>3826</v>
      </c>
      <c r="BP38" s="300"/>
      <c r="BQ38" s="300"/>
      <c r="BR38" s="300"/>
      <c r="BS38" s="300"/>
      <c r="BT38" s="300"/>
      <c r="BU38" s="300"/>
      <c r="BV38" s="300"/>
      <c r="BW38" s="300"/>
      <c r="BX38" s="300"/>
      <c r="BY38" s="300"/>
      <c r="BZ38" s="300"/>
      <c r="CA38" s="300">
        <f t="shared" si="64"/>
        <v>3511</v>
      </c>
      <c r="CB38" s="300"/>
      <c r="CC38" s="300"/>
      <c r="CD38" s="300"/>
      <c r="CE38" s="300"/>
      <c r="CF38" s="300"/>
      <c r="CG38" s="300"/>
      <c r="CH38" s="300"/>
      <c r="CI38" s="300"/>
      <c r="CJ38" s="300"/>
      <c r="CK38" s="300"/>
      <c r="CL38" s="300"/>
      <c r="CM38" s="300">
        <f t="shared" si="65"/>
        <v>3532</v>
      </c>
      <c r="CN38" s="300"/>
      <c r="CO38" s="300"/>
      <c r="CP38" s="300"/>
      <c r="CQ38" s="300"/>
      <c r="CR38" s="300"/>
      <c r="CS38" s="300"/>
      <c r="CT38" s="300"/>
      <c r="CU38" s="300"/>
      <c r="CV38" s="300"/>
      <c r="CW38" s="300"/>
      <c r="CX38" s="300"/>
      <c r="CY38" s="300">
        <f t="shared" si="66"/>
        <v>3506</v>
      </c>
      <c r="CZ38" s="300"/>
      <c r="DA38" s="300"/>
      <c r="DB38" s="300"/>
      <c r="DC38" s="300"/>
      <c r="DD38" s="300"/>
      <c r="DE38" s="300"/>
      <c r="DF38" s="300"/>
      <c r="DG38" s="300"/>
      <c r="DH38" s="300"/>
      <c r="DI38" s="300"/>
      <c r="DJ38" s="300"/>
      <c r="DK38" s="300">
        <f t="shared" si="67"/>
        <v>3957</v>
      </c>
      <c r="DL38" s="300"/>
      <c r="DM38" s="300"/>
      <c r="DN38" s="300"/>
      <c r="DO38" s="300"/>
      <c r="DP38" s="300"/>
      <c r="DQ38" s="300"/>
      <c r="DR38" s="300"/>
      <c r="DS38" s="300"/>
      <c r="DT38" s="300"/>
      <c r="DU38" s="300"/>
      <c r="DV38" s="300"/>
      <c r="DW38" s="300">
        <f t="shared" si="68"/>
        <v>3194</v>
      </c>
      <c r="DX38" s="300"/>
      <c r="DY38" s="300"/>
      <c r="DZ38" s="300"/>
      <c r="EA38" s="300"/>
      <c r="EB38" s="300"/>
      <c r="EC38" s="300"/>
      <c r="ED38" s="300"/>
      <c r="EE38" s="300"/>
      <c r="EF38" s="300"/>
      <c r="EG38" s="300"/>
      <c r="EH38" s="300"/>
      <c r="EI38" s="300">
        <f t="shared" si="69"/>
        <v>3019</v>
      </c>
      <c r="EJ38" s="300"/>
      <c r="EK38" s="300"/>
      <c r="EL38" s="300"/>
      <c r="EM38" s="300"/>
      <c r="EN38" s="300"/>
      <c r="EO38" s="300"/>
      <c r="EP38" s="300"/>
      <c r="EQ38" s="300"/>
      <c r="ER38" s="300"/>
      <c r="ES38" s="300"/>
      <c r="ET38" s="300"/>
      <c r="EU38" s="300">
        <f t="shared" si="70"/>
        <v>5422</v>
      </c>
      <c r="EV38" s="300"/>
      <c r="EW38" s="300"/>
      <c r="EX38" s="300"/>
      <c r="EY38" s="300"/>
      <c r="EZ38" s="300"/>
      <c r="FA38" s="300"/>
      <c r="FB38" s="300"/>
      <c r="FC38" s="300"/>
      <c r="FD38" s="300"/>
      <c r="FE38" s="300"/>
      <c r="FF38" s="300"/>
      <c r="FG38" s="300">
        <f t="shared" si="71"/>
        <v>2876</v>
      </c>
      <c r="FH38" s="300"/>
      <c r="FI38" s="300"/>
      <c r="FJ38" s="300"/>
      <c r="FK38" s="300"/>
      <c r="FL38" s="300"/>
      <c r="FM38" s="300"/>
      <c r="FN38" s="300"/>
      <c r="FO38" s="300"/>
      <c r="FP38" s="300"/>
      <c r="FQ38" s="300"/>
      <c r="FR38" s="300"/>
      <c r="FS38" s="300">
        <f t="shared" si="72"/>
        <v>2588</v>
      </c>
      <c r="FT38" s="300"/>
      <c r="FU38" s="300"/>
      <c r="FV38" s="300"/>
      <c r="FW38" s="300"/>
      <c r="FX38" s="300"/>
      <c r="FY38" s="300"/>
      <c r="FZ38" s="300"/>
      <c r="GA38" s="300"/>
      <c r="GB38" s="300"/>
      <c r="GC38" s="300"/>
      <c r="GD38" s="300"/>
      <c r="GE38" s="300">
        <f t="shared" si="73"/>
        <v>3526</v>
      </c>
      <c r="GF38" s="300"/>
      <c r="GG38" s="300"/>
      <c r="GH38" s="300"/>
      <c r="GI38" s="300"/>
      <c r="GJ38" s="300"/>
      <c r="GK38" s="300"/>
      <c r="GL38" s="300"/>
      <c r="GM38" s="300"/>
      <c r="GN38" s="300"/>
      <c r="GO38" s="300"/>
      <c r="GP38" s="300"/>
      <c r="GQ38" s="300">
        <f t="shared" si="74"/>
        <v>3341</v>
      </c>
      <c r="GR38" s="300"/>
      <c r="GS38" s="300"/>
      <c r="GT38" s="300"/>
      <c r="GU38" s="300"/>
      <c r="GV38" s="300"/>
      <c r="GW38" s="300"/>
      <c r="GX38" s="300"/>
      <c r="GY38" s="300"/>
      <c r="GZ38" s="300"/>
      <c r="HA38" s="300"/>
      <c r="HB38" s="300"/>
      <c r="HC38" s="300">
        <f t="shared" si="75"/>
        <v>2907</v>
      </c>
      <c r="HD38" s="300"/>
      <c r="HE38" s="300"/>
      <c r="HF38" s="300"/>
      <c r="HG38" s="300"/>
      <c r="HH38" s="300"/>
      <c r="HI38" s="300"/>
      <c r="HJ38" s="300"/>
      <c r="HK38" s="300"/>
      <c r="HL38" s="300"/>
      <c r="HM38" s="300"/>
      <c r="HN38" s="300"/>
      <c r="HO38" s="300">
        <f t="shared" si="76"/>
        <v>1493</v>
      </c>
      <c r="HP38" s="300"/>
      <c r="HQ38" s="300"/>
      <c r="HR38" s="300"/>
      <c r="HS38" s="300"/>
      <c r="HT38" s="300"/>
      <c r="HU38" s="300"/>
      <c r="HV38" s="300"/>
      <c r="HW38" s="300"/>
      <c r="HX38" s="300"/>
      <c r="HY38" s="300"/>
      <c r="HZ38" s="300"/>
      <c r="IA38" s="300">
        <f t="shared" si="77"/>
        <v>1749</v>
      </c>
      <c r="IB38" s="300"/>
      <c r="IC38" s="300"/>
      <c r="ID38" s="300"/>
      <c r="IE38" s="300"/>
      <c r="IF38" s="300"/>
      <c r="IG38" s="300"/>
      <c r="IH38" s="300"/>
      <c r="II38" s="300"/>
      <c r="IJ38" s="300"/>
      <c r="IK38" s="300"/>
      <c r="IL38" s="300"/>
      <c r="IM38" s="300">
        <f t="shared" si="78"/>
        <v>0</v>
      </c>
      <c r="IN38" s="300"/>
      <c r="IO38" s="300"/>
      <c r="IP38" s="300"/>
      <c r="IQ38" s="300"/>
      <c r="IR38" s="300"/>
      <c r="IS38" s="300"/>
      <c r="IT38" s="300"/>
      <c r="IU38" s="300"/>
      <c r="IV38" s="300"/>
      <c r="IW38" s="300"/>
      <c r="IX38" s="300"/>
    </row>
    <row r="39" spans="1:258" x14ac:dyDescent="0.2">
      <c r="A39" s="221" t="s">
        <v>58</v>
      </c>
      <c r="B39" s="123">
        <f t="shared" si="53"/>
        <v>0</v>
      </c>
      <c r="C39" s="123">
        <f t="shared" si="54"/>
        <v>3380</v>
      </c>
      <c r="D39" s="123">
        <f t="shared" si="55"/>
        <v>9425</v>
      </c>
      <c r="E39" s="124">
        <f t="shared" si="56"/>
        <v>448.8095238095238</v>
      </c>
      <c r="F39" s="125">
        <f t="shared" si="57"/>
        <v>119</v>
      </c>
      <c r="G39" s="300">
        <f>SUM(G22:R22)</f>
        <v>0</v>
      </c>
      <c r="H39" s="300"/>
      <c r="I39" s="300"/>
      <c r="J39" s="300"/>
      <c r="K39" s="300"/>
      <c r="L39" s="300"/>
      <c r="M39" s="300"/>
      <c r="N39" s="300"/>
      <c r="O39" s="300"/>
      <c r="P39" s="300"/>
      <c r="Q39" s="300"/>
      <c r="R39" s="300"/>
      <c r="S39" s="300">
        <f>SUM(S22:AD22)</f>
        <v>0</v>
      </c>
      <c r="T39" s="300"/>
      <c r="U39" s="300"/>
      <c r="V39" s="300"/>
      <c r="W39" s="300"/>
      <c r="X39" s="300"/>
      <c r="Y39" s="300"/>
      <c r="Z39" s="300"/>
      <c r="AA39" s="300"/>
      <c r="AB39" s="300"/>
      <c r="AC39" s="300"/>
      <c r="AD39" s="300"/>
      <c r="AE39" s="300">
        <f>SUM(AE22:AP22)</f>
        <v>0</v>
      </c>
      <c r="AF39" s="300"/>
      <c r="AG39" s="300"/>
      <c r="AH39" s="300"/>
      <c r="AI39" s="300"/>
      <c r="AJ39" s="300"/>
      <c r="AK39" s="300"/>
      <c r="AL39" s="300"/>
      <c r="AM39" s="300"/>
      <c r="AN39" s="300"/>
      <c r="AO39" s="300"/>
      <c r="AP39" s="300"/>
      <c r="AQ39" s="300">
        <f>SUM(AQ22:BB22)</f>
        <v>793</v>
      </c>
      <c r="AR39" s="300"/>
      <c r="AS39" s="300"/>
      <c r="AT39" s="300"/>
      <c r="AU39" s="300"/>
      <c r="AV39" s="300"/>
      <c r="AW39" s="300"/>
      <c r="AX39" s="300"/>
      <c r="AY39" s="300"/>
      <c r="AZ39" s="300"/>
      <c r="BA39" s="300"/>
      <c r="BB39" s="300"/>
      <c r="BC39" s="300">
        <f>SUM(BC22:BN22)</f>
        <v>3380</v>
      </c>
      <c r="BD39" s="300"/>
      <c r="BE39" s="300"/>
      <c r="BF39" s="300"/>
      <c r="BG39" s="300"/>
      <c r="BH39" s="300"/>
      <c r="BI39" s="300"/>
      <c r="BJ39" s="300"/>
      <c r="BK39" s="300"/>
      <c r="BL39" s="300"/>
      <c r="BM39" s="300"/>
      <c r="BN39" s="300"/>
      <c r="BO39" s="300">
        <f>SUM(BO22:BZ22)</f>
        <v>643</v>
      </c>
      <c r="BP39" s="300"/>
      <c r="BQ39" s="300"/>
      <c r="BR39" s="300"/>
      <c r="BS39" s="300"/>
      <c r="BT39" s="300"/>
      <c r="BU39" s="300"/>
      <c r="BV39" s="300"/>
      <c r="BW39" s="300"/>
      <c r="BX39" s="300"/>
      <c r="BY39" s="300"/>
      <c r="BZ39" s="300"/>
      <c r="CA39" s="300">
        <f>SUM(CA22:CL22)</f>
        <v>223</v>
      </c>
      <c r="CB39" s="300"/>
      <c r="CC39" s="300"/>
      <c r="CD39" s="300"/>
      <c r="CE39" s="300"/>
      <c r="CF39" s="300"/>
      <c r="CG39" s="300"/>
      <c r="CH39" s="300"/>
      <c r="CI39" s="300"/>
      <c r="CJ39" s="300"/>
      <c r="CK39" s="300"/>
      <c r="CL39" s="300"/>
      <c r="CM39" s="300">
        <f>SUM(CM22:CX22)</f>
        <v>51</v>
      </c>
      <c r="CN39" s="300"/>
      <c r="CO39" s="300"/>
      <c r="CP39" s="300"/>
      <c r="CQ39" s="300"/>
      <c r="CR39" s="300"/>
      <c r="CS39" s="300"/>
      <c r="CT39" s="300"/>
      <c r="CU39" s="300"/>
      <c r="CV39" s="300"/>
      <c r="CW39" s="300"/>
      <c r="CX39" s="300"/>
      <c r="CY39" s="300">
        <f>SUM(CY22:DJ22)</f>
        <v>119</v>
      </c>
      <c r="CZ39" s="300"/>
      <c r="DA39" s="300"/>
      <c r="DB39" s="300"/>
      <c r="DC39" s="300"/>
      <c r="DD39" s="300"/>
      <c r="DE39" s="300"/>
      <c r="DF39" s="300"/>
      <c r="DG39" s="300"/>
      <c r="DH39" s="300"/>
      <c r="DI39" s="300"/>
      <c r="DJ39" s="300"/>
      <c r="DK39" s="300">
        <f>SUM(DK22:DV22)</f>
        <v>634</v>
      </c>
      <c r="DL39" s="300"/>
      <c r="DM39" s="300"/>
      <c r="DN39" s="300"/>
      <c r="DO39" s="300"/>
      <c r="DP39" s="300"/>
      <c r="DQ39" s="300"/>
      <c r="DR39" s="300"/>
      <c r="DS39" s="300"/>
      <c r="DT39" s="300"/>
      <c r="DU39" s="300"/>
      <c r="DV39" s="300"/>
      <c r="DW39" s="300">
        <f>SUM(DW22:EH22)</f>
        <v>628</v>
      </c>
      <c r="DX39" s="300"/>
      <c r="DY39" s="300"/>
      <c r="DZ39" s="300"/>
      <c r="EA39" s="300"/>
      <c r="EB39" s="300"/>
      <c r="EC39" s="300"/>
      <c r="ED39" s="300"/>
      <c r="EE39" s="300"/>
      <c r="EF39" s="300"/>
      <c r="EG39" s="300"/>
      <c r="EH39" s="300"/>
      <c r="EI39" s="300">
        <f>SUM(EI22:ET22)</f>
        <v>856</v>
      </c>
      <c r="EJ39" s="300"/>
      <c r="EK39" s="300"/>
      <c r="EL39" s="300"/>
      <c r="EM39" s="300"/>
      <c r="EN39" s="300"/>
      <c r="EO39" s="300"/>
      <c r="EP39" s="300"/>
      <c r="EQ39" s="300"/>
      <c r="ER39" s="300"/>
      <c r="ES39" s="300"/>
      <c r="ET39" s="300"/>
      <c r="EU39" s="300">
        <f>SUM(EU22:FF22)</f>
        <v>1290</v>
      </c>
      <c r="EV39" s="300"/>
      <c r="EW39" s="300"/>
      <c r="EX39" s="300"/>
      <c r="EY39" s="300"/>
      <c r="EZ39" s="300"/>
      <c r="FA39" s="300"/>
      <c r="FB39" s="300"/>
      <c r="FC39" s="300"/>
      <c r="FD39" s="300"/>
      <c r="FE39" s="300"/>
      <c r="FF39" s="300"/>
      <c r="FG39" s="300">
        <f>SUM(FG22:FR22)</f>
        <v>53</v>
      </c>
      <c r="FH39" s="300"/>
      <c r="FI39" s="300"/>
      <c r="FJ39" s="300"/>
      <c r="FK39" s="300"/>
      <c r="FL39" s="300"/>
      <c r="FM39" s="300"/>
      <c r="FN39" s="300"/>
      <c r="FO39" s="300"/>
      <c r="FP39" s="300"/>
      <c r="FQ39" s="300"/>
      <c r="FR39" s="300"/>
      <c r="FS39" s="300">
        <f>SUM(FS22:GD22)</f>
        <v>82</v>
      </c>
      <c r="FT39" s="300"/>
      <c r="FU39" s="300"/>
      <c r="FV39" s="300"/>
      <c r="FW39" s="300"/>
      <c r="FX39" s="300"/>
      <c r="FY39" s="300"/>
      <c r="FZ39" s="300"/>
      <c r="GA39" s="300"/>
      <c r="GB39" s="300"/>
      <c r="GC39" s="300"/>
      <c r="GD39" s="300"/>
      <c r="GE39" s="300">
        <f>SUM(GE22:GP22)</f>
        <v>505</v>
      </c>
      <c r="GF39" s="300"/>
      <c r="GG39" s="300"/>
      <c r="GH39" s="300"/>
      <c r="GI39" s="300"/>
      <c r="GJ39" s="300"/>
      <c r="GK39" s="300"/>
      <c r="GL39" s="300"/>
      <c r="GM39" s="300"/>
      <c r="GN39" s="300"/>
      <c r="GO39" s="300"/>
      <c r="GP39" s="300"/>
      <c r="GQ39" s="300">
        <f>SUM(GQ22:HB22)</f>
        <v>122</v>
      </c>
      <c r="GR39" s="300"/>
      <c r="GS39" s="300"/>
      <c r="GT39" s="300"/>
      <c r="GU39" s="300"/>
      <c r="GV39" s="300"/>
      <c r="GW39" s="300"/>
      <c r="GX39" s="300"/>
      <c r="GY39" s="300"/>
      <c r="GZ39" s="300"/>
      <c r="HA39" s="300"/>
      <c r="HB39" s="300"/>
      <c r="HC39" s="300">
        <f>SUM(HC22:HN22)</f>
        <v>23</v>
      </c>
      <c r="HD39" s="300"/>
      <c r="HE39" s="300"/>
      <c r="HF39" s="300"/>
      <c r="HG39" s="300"/>
      <c r="HH39" s="300"/>
      <c r="HI39" s="300"/>
      <c r="HJ39" s="300"/>
      <c r="HK39" s="300"/>
      <c r="HL39" s="300"/>
      <c r="HM39" s="300"/>
      <c r="HN39" s="300"/>
      <c r="HO39" s="300">
        <f>SUM(HO22:HZ22)</f>
        <v>12</v>
      </c>
      <c r="HP39" s="300"/>
      <c r="HQ39" s="300"/>
      <c r="HR39" s="300"/>
      <c r="HS39" s="300"/>
      <c r="HT39" s="300"/>
      <c r="HU39" s="300"/>
      <c r="HV39" s="300"/>
      <c r="HW39" s="300"/>
      <c r="HX39" s="300"/>
      <c r="HY39" s="300"/>
      <c r="HZ39" s="300"/>
      <c r="IA39" s="300">
        <f>SUM(IA22:IL22)</f>
        <v>11</v>
      </c>
      <c r="IB39" s="300"/>
      <c r="IC39" s="300"/>
      <c r="ID39" s="300"/>
      <c r="IE39" s="300"/>
      <c r="IF39" s="300"/>
      <c r="IG39" s="300"/>
      <c r="IH39" s="300"/>
      <c r="II39" s="300"/>
      <c r="IJ39" s="300"/>
      <c r="IK39" s="300"/>
      <c r="IL39" s="300"/>
      <c r="IM39" s="300">
        <f>SUM(IM22:IX22)</f>
        <v>0</v>
      </c>
      <c r="IN39" s="300"/>
      <c r="IO39" s="300"/>
      <c r="IP39" s="300"/>
      <c r="IQ39" s="300"/>
      <c r="IR39" s="300"/>
      <c r="IS39" s="300"/>
      <c r="IT39" s="300"/>
      <c r="IU39" s="300"/>
      <c r="IV39" s="300"/>
      <c r="IW39" s="300"/>
      <c r="IX39" s="300"/>
    </row>
    <row r="40" spans="1:258" x14ac:dyDescent="0.2">
      <c r="A40" s="221" t="s">
        <v>59</v>
      </c>
      <c r="B40" s="123">
        <f t="shared" si="53"/>
        <v>0</v>
      </c>
      <c r="C40" s="123">
        <f t="shared" si="54"/>
        <v>71</v>
      </c>
      <c r="D40" s="123">
        <f t="shared" si="55"/>
        <v>771</v>
      </c>
      <c r="E40" s="124">
        <f t="shared" si="56"/>
        <v>36.714285714285715</v>
      </c>
      <c r="F40" s="125">
        <f t="shared" si="57"/>
        <v>50</v>
      </c>
      <c r="G40" s="300">
        <f>MAX(G23:R23)</f>
        <v>0</v>
      </c>
      <c r="H40" s="300"/>
      <c r="I40" s="300"/>
      <c r="J40" s="300"/>
      <c r="K40" s="300"/>
      <c r="L40" s="300"/>
      <c r="M40" s="300"/>
      <c r="N40" s="300"/>
      <c r="O40" s="300"/>
      <c r="P40" s="300"/>
      <c r="Q40" s="300"/>
      <c r="R40" s="300"/>
      <c r="S40" s="300">
        <f>MAX(S23:AD23)</f>
        <v>0</v>
      </c>
      <c r="T40" s="300"/>
      <c r="U40" s="300"/>
      <c r="V40" s="300"/>
      <c r="W40" s="300"/>
      <c r="X40" s="300"/>
      <c r="Y40" s="300"/>
      <c r="Z40" s="300"/>
      <c r="AA40" s="300"/>
      <c r="AB40" s="300"/>
      <c r="AC40" s="300"/>
      <c r="AD40" s="300"/>
      <c r="AE40" s="300">
        <f>MAX(AE23:AP23)</f>
        <v>0</v>
      </c>
      <c r="AF40" s="300"/>
      <c r="AG40" s="300"/>
      <c r="AH40" s="300"/>
      <c r="AI40" s="300"/>
      <c r="AJ40" s="300"/>
      <c r="AK40" s="300"/>
      <c r="AL40" s="300"/>
      <c r="AM40" s="300"/>
      <c r="AN40" s="300"/>
      <c r="AO40" s="300"/>
      <c r="AP40" s="300"/>
      <c r="AQ40" s="300">
        <f>MAX(AQ23:BB23)</f>
        <v>0</v>
      </c>
      <c r="AR40" s="300"/>
      <c r="AS40" s="300"/>
      <c r="AT40" s="300"/>
      <c r="AU40" s="300"/>
      <c r="AV40" s="300"/>
      <c r="AW40" s="300"/>
      <c r="AX40" s="300"/>
      <c r="AY40" s="300"/>
      <c r="AZ40" s="300"/>
      <c r="BA40" s="300"/>
      <c r="BB40" s="300"/>
      <c r="BC40" s="300">
        <f>MAX(BC23:BN23)</f>
        <v>0</v>
      </c>
      <c r="BD40" s="300"/>
      <c r="BE40" s="300"/>
      <c r="BF40" s="300"/>
      <c r="BG40" s="300"/>
      <c r="BH40" s="300"/>
      <c r="BI40" s="300"/>
      <c r="BJ40" s="300"/>
      <c r="BK40" s="300"/>
      <c r="BL40" s="300"/>
      <c r="BM40" s="300"/>
      <c r="BN40" s="300"/>
      <c r="BO40" s="300">
        <f>MAX(BO23:BZ23)</f>
        <v>0</v>
      </c>
      <c r="BP40" s="300"/>
      <c r="BQ40" s="300"/>
      <c r="BR40" s="300"/>
      <c r="BS40" s="300"/>
      <c r="BT40" s="300"/>
      <c r="BU40" s="300"/>
      <c r="BV40" s="300"/>
      <c r="BW40" s="300"/>
      <c r="BX40" s="300"/>
      <c r="BY40" s="300"/>
      <c r="BZ40" s="300"/>
      <c r="CA40" s="300">
        <f>MAX(CA23:CL23)</f>
        <v>66</v>
      </c>
      <c r="CB40" s="300"/>
      <c r="CC40" s="300"/>
      <c r="CD40" s="300"/>
      <c r="CE40" s="300"/>
      <c r="CF40" s="300"/>
      <c r="CG40" s="300"/>
      <c r="CH40" s="300"/>
      <c r="CI40" s="300"/>
      <c r="CJ40" s="300"/>
      <c r="CK40" s="300"/>
      <c r="CL40" s="300"/>
      <c r="CM40" s="300">
        <f>MAX(CM23:CX23)</f>
        <v>50</v>
      </c>
      <c r="CN40" s="300"/>
      <c r="CO40" s="300"/>
      <c r="CP40" s="300"/>
      <c r="CQ40" s="300"/>
      <c r="CR40" s="300"/>
      <c r="CS40" s="300"/>
      <c r="CT40" s="300"/>
      <c r="CU40" s="300"/>
      <c r="CV40" s="300"/>
      <c r="CW40" s="300"/>
      <c r="CX40" s="300"/>
      <c r="CY40" s="300">
        <f>MAX(CY23:DJ23)</f>
        <v>54</v>
      </c>
      <c r="CZ40" s="300"/>
      <c r="DA40" s="300"/>
      <c r="DB40" s="300"/>
      <c r="DC40" s="300"/>
      <c r="DD40" s="300"/>
      <c r="DE40" s="300"/>
      <c r="DF40" s="300"/>
      <c r="DG40" s="300"/>
      <c r="DH40" s="300"/>
      <c r="DI40" s="300"/>
      <c r="DJ40" s="300"/>
      <c r="DK40" s="300">
        <f>MAX(DK23:DV23)</f>
        <v>48</v>
      </c>
      <c r="DL40" s="300"/>
      <c r="DM40" s="300"/>
      <c r="DN40" s="300"/>
      <c r="DO40" s="300"/>
      <c r="DP40" s="300"/>
      <c r="DQ40" s="300"/>
      <c r="DR40" s="300"/>
      <c r="DS40" s="300"/>
      <c r="DT40" s="300"/>
      <c r="DU40" s="300"/>
      <c r="DV40" s="300"/>
      <c r="DW40" s="300">
        <f>MAX(DW23:EH23)</f>
        <v>51</v>
      </c>
      <c r="DX40" s="300"/>
      <c r="DY40" s="300"/>
      <c r="DZ40" s="300"/>
      <c r="EA40" s="300"/>
      <c r="EB40" s="300"/>
      <c r="EC40" s="300"/>
      <c r="ED40" s="300"/>
      <c r="EE40" s="300"/>
      <c r="EF40" s="300"/>
      <c r="EG40" s="300"/>
      <c r="EH40" s="300"/>
      <c r="EI40" s="300">
        <f>MAX(EI23:ET23)</f>
        <v>55</v>
      </c>
      <c r="EJ40" s="300"/>
      <c r="EK40" s="300"/>
      <c r="EL40" s="300"/>
      <c r="EM40" s="300"/>
      <c r="EN40" s="300"/>
      <c r="EO40" s="300"/>
      <c r="EP40" s="300"/>
      <c r="EQ40" s="300"/>
      <c r="ER40" s="300"/>
      <c r="ES40" s="300"/>
      <c r="ET40" s="300"/>
      <c r="EU40" s="300">
        <f>MAX(EU23:FF23)</f>
        <v>42</v>
      </c>
      <c r="EV40" s="300"/>
      <c r="EW40" s="300"/>
      <c r="EX40" s="300"/>
      <c r="EY40" s="300"/>
      <c r="EZ40" s="300"/>
      <c r="FA40" s="300"/>
      <c r="FB40" s="300"/>
      <c r="FC40" s="300"/>
      <c r="FD40" s="300"/>
      <c r="FE40" s="300"/>
      <c r="FF40" s="300"/>
      <c r="FG40" s="300">
        <f>MAX(FG23:FR23)</f>
        <v>51</v>
      </c>
      <c r="FH40" s="300"/>
      <c r="FI40" s="300"/>
      <c r="FJ40" s="300"/>
      <c r="FK40" s="300"/>
      <c r="FL40" s="300"/>
      <c r="FM40" s="300"/>
      <c r="FN40" s="300"/>
      <c r="FO40" s="300"/>
      <c r="FP40" s="300"/>
      <c r="FQ40" s="300"/>
      <c r="FR40" s="300"/>
      <c r="FS40" s="300">
        <f>MAX(FS23:GD23)</f>
        <v>57</v>
      </c>
      <c r="FT40" s="300"/>
      <c r="FU40" s="300"/>
      <c r="FV40" s="300"/>
      <c r="FW40" s="300"/>
      <c r="FX40" s="300"/>
      <c r="FY40" s="300"/>
      <c r="FZ40" s="300"/>
      <c r="GA40" s="300"/>
      <c r="GB40" s="300"/>
      <c r="GC40" s="300"/>
      <c r="GD40" s="300"/>
      <c r="GE40" s="300">
        <f>MAX(GE23:GP23)</f>
        <v>71</v>
      </c>
      <c r="GF40" s="300"/>
      <c r="GG40" s="300"/>
      <c r="GH40" s="300"/>
      <c r="GI40" s="300"/>
      <c r="GJ40" s="300"/>
      <c r="GK40" s="300"/>
      <c r="GL40" s="300"/>
      <c r="GM40" s="300"/>
      <c r="GN40" s="300"/>
      <c r="GO40" s="300"/>
      <c r="GP40" s="300"/>
      <c r="GQ40" s="300">
        <f>MAX(GQ23:HB23)</f>
        <v>54</v>
      </c>
      <c r="GR40" s="300"/>
      <c r="GS40" s="300"/>
      <c r="GT40" s="300"/>
      <c r="GU40" s="300"/>
      <c r="GV40" s="300"/>
      <c r="GW40" s="300"/>
      <c r="GX40" s="300"/>
      <c r="GY40" s="300"/>
      <c r="GZ40" s="300"/>
      <c r="HA40" s="300"/>
      <c r="HB40" s="300"/>
      <c r="HC40" s="300">
        <f>MAX(HC23:HN23)</f>
        <v>60</v>
      </c>
      <c r="HD40" s="300"/>
      <c r="HE40" s="300"/>
      <c r="HF40" s="300"/>
      <c r="HG40" s="300"/>
      <c r="HH40" s="300"/>
      <c r="HI40" s="300"/>
      <c r="HJ40" s="300"/>
      <c r="HK40" s="300"/>
      <c r="HL40" s="300"/>
      <c r="HM40" s="300"/>
      <c r="HN40" s="300"/>
      <c r="HO40" s="300">
        <f>MAX(HO23:HZ23)</f>
        <v>62</v>
      </c>
      <c r="HP40" s="300"/>
      <c r="HQ40" s="300"/>
      <c r="HR40" s="300"/>
      <c r="HS40" s="300"/>
      <c r="HT40" s="300"/>
      <c r="HU40" s="300"/>
      <c r="HV40" s="300"/>
      <c r="HW40" s="300"/>
      <c r="HX40" s="300"/>
      <c r="HY40" s="300"/>
      <c r="HZ40" s="300"/>
      <c r="IA40" s="300">
        <f>MAX(IA23:IL23)</f>
        <v>50</v>
      </c>
      <c r="IB40" s="300"/>
      <c r="IC40" s="300"/>
      <c r="ID40" s="300"/>
      <c r="IE40" s="300"/>
      <c r="IF40" s="300"/>
      <c r="IG40" s="300"/>
      <c r="IH40" s="300"/>
      <c r="II40" s="300"/>
      <c r="IJ40" s="300"/>
      <c r="IK40" s="300"/>
      <c r="IL40" s="300"/>
      <c r="IM40" s="300">
        <f>MAX(IM23:IX23)</f>
        <v>0</v>
      </c>
      <c r="IN40" s="300"/>
      <c r="IO40" s="300"/>
      <c r="IP40" s="300"/>
      <c r="IQ40" s="300"/>
      <c r="IR40" s="300"/>
      <c r="IS40" s="300"/>
      <c r="IT40" s="300"/>
      <c r="IU40" s="300"/>
      <c r="IV40" s="300"/>
      <c r="IW40" s="300"/>
      <c r="IX40" s="300"/>
    </row>
    <row r="42" spans="1:258" x14ac:dyDescent="0.2">
      <c r="A42" s="240" t="s">
        <v>268</v>
      </c>
      <c r="B42" s="109"/>
      <c r="C42" s="109"/>
      <c r="D42" s="109"/>
      <c r="E42" s="109"/>
      <c r="F42" s="109"/>
    </row>
    <row r="43" spans="1:258" x14ac:dyDescent="0.2">
      <c r="A43" s="221" t="s">
        <v>307</v>
      </c>
      <c r="B43" s="191"/>
      <c r="C43" s="191"/>
      <c r="D43" s="191"/>
      <c r="E43" s="192"/>
      <c r="F43" s="193"/>
      <c r="G43" s="300"/>
      <c r="H43" s="300"/>
      <c r="I43" s="300"/>
      <c r="J43" s="300"/>
      <c r="K43" s="300"/>
      <c r="L43" s="300"/>
      <c r="M43" s="300"/>
      <c r="N43" s="300"/>
      <c r="O43" s="300"/>
      <c r="P43" s="300"/>
      <c r="Q43" s="300"/>
      <c r="R43" s="300"/>
      <c r="S43" s="300"/>
      <c r="T43" s="300"/>
      <c r="U43" s="300"/>
      <c r="V43" s="300"/>
      <c r="W43" s="300"/>
      <c r="X43" s="300"/>
      <c r="Y43" s="300"/>
      <c r="Z43" s="300"/>
      <c r="AA43" s="300"/>
      <c r="AB43" s="300"/>
      <c r="AC43" s="300"/>
      <c r="AD43" s="300"/>
      <c r="AE43" s="300"/>
      <c r="AF43" s="300"/>
      <c r="AG43" s="300"/>
      <c r="AH43" s="300"/>
      <c r="AI43" s="300"/>
      <c r="AJ43" s="300"/>
      <c r="AK43" s="300"/>
      <c r="AL43" s="300"/>
      <c r="AM43" s="300"/>
      <c r="AN43" s="300"/>
      <c r="AO43" s="300"/>
      <c r="AP43" s="300"/>
      <c r="AQ43" s="300"/>
      <c r="AR43" s="300"/>
      <c r="AS43" s="300"/>
      <c r="AT43" s="300"/>
      <c r="AU43" s="300"/>
      <c r="AV43" s="300"/>
      <c r="AW43" s="300"/>
      <c r="AX43" s="300"/>
      <c r="AY43" s="300"/>
      <c r="AZ43" s="300"/>
      <c r="BA43" s="300"/>
      <c r="BB43" s="300"/>
      <c r="BC43" s="300"/>
      <c r="BD43" s="300"/>
      <c r="BE43" s="300"/>
      <c r="BF43" s="300"/>
      <c r="BG43" s="300"/>
      <c r="BH43" s="300"/>
      <c r="BI43" s="300"/>
      <c r="BJ43" s="300"/>
      <c r="BK43" s="300"/>
      <c r="BL43" s="300"/>
      <c r="BM43" s="300"/>
      <c r="BN43" s="300"/>
      <c r="BO43" s="300"/>
      <c r="BP43" s="300"/>
      <c r="BQ43" s="300"/>
      <c r="BR43" s="300"/>
      <c r="BS43" s="300"/>
      <c r="BT43" s="300"/>
      <c r="BU43" s="300"/>
      <c r="BV43" s="300"/>
      <c r="BW43" s="300"/>
      <c r="BX43" s="300"/>
      <c r="BY43" s="300"/>
      <c r="BZ43" s="300"/>
      <c r="CA43" s="300"/>
      <c r="CB43" s="300"/>
      <c r="CC43" s="300"/>
      <c r="CD43" s="300"/>
      <c r="CE43" s="300"/>
      <c r="CF43" s="300"/>
      <c r="CG43" s="300"/>
      <c r="CH43" s="300"/>
      <c r="CI43" s="300"/>
      <c r="CJ43" s="300"/>
      <c r="CK43" s="300"/>
      <c r="CL43" s="300"/>
      <c r="CM43" s="300"/>
      <c r="CN43" s="300"/>
      <c r="CO43" s="300"/>
      <c r="CP43" s="300"/>
      <c r="CQ43" s="300"/>
      <c r="CR43" s="300"/>
      <c r="CS43" s="300"/>
      <c r="CT43" s="300"/>
      <c r="CU43" s="300"/>
      <c r="CV43" s="300"/>
      <c r="CW43" s="300"/>
      <c r="CX43" s="300"/>
      <c r="CY43" s="300"/>
      <c r="CZ43" s="300"/>
      <c r="DA43" s="300"/>
      <c r="DB43" s="300"/>
      <c r="DC43" s="300"/>
      <c r="DD43" s="300"/>
      <c r="DE43" s="300"/>
      <c r="DF43" s="300"/>
      <c r="DG43" s="300"/>
      <c r="DH43" s="300"/>
      <c r="DI43" s="300"/>
      <c r="DJ43" s="300"/>
      <c r="DK43" s="300"/>
      <c r="DL43" s="300"/>
      <c r="DM43" s="300"/>
      <c r="DN43" s="300"/>
      <c r="DO43" s="300"/>
      <c r="DP43" s="300"/>
      <c r="DQ43" s="300"/>
      <c r="DR43" s="300"/>
      <c r="DS43" s="300"/>
      <c r="DT43" s="300"/>
      <c r="DU43" s="300"/>
      <c r="DV43" s="300"/>
      <c r="DW43" s="300"/>
      <c r="DX43" s="300"/>
      <c r="DY43" s="300"/>
      <c r="DZ43" s="300"/>
      <c r="EA43" s="300"/>
      <c r="EB43" s="300"/>
      <c r="EC43" s="300"/>
      <c r="ED43" s="300"/>
      <c r="EE43" s="300"/>
      <c r="EF43" s="300"/>
      <c r="EG43" s="300"/>
      <c r="EH43" s="300"/>
      <c r="EI43" s="300"/>
      <c r="EJ43" s="300"/>
      <c r="EK43" s="300"/>
      <c r="EL43" s="300"/>
      <c r="EM43" s="300"/>
      <c r="EN43" s="300"/>
      <c r="EO43" s="300"/>
      <c r="EP43" s="300"/>
      <c r="EQ43" s="300"/>
      <c r="ER43" s="300"/>
      <c r="ES43" s="300"/>
      <c r="ET43" s="300"/>
      <c r="EU43" s="300"/>
      <c r="EV43" s="300"/>
      <c r="EW43" s="300"/>
      <c r="EX43" s="300"/>
      <c r="EY43" s="300"/>
      <c r="EZ43" s="300"/>
      <c r="FA43" s="300"/>
      <c r="FB43" s="300"/>
      <c r="FC43" s="300"/>
      <c r="FD43" s="300"/>
      <c r="FE43" s="300"/>
      <c r="FF43" s="300"/>
      <c r="FG43" s="300"/>
      <c r="FH43" s="300"/>
      <c r="FI43" s="300"/>
      <c r="FJ43" s="300"/>
      <c r="FK43" s="300"/>
      <c r="FL43" s="300"/>
      <c r="FM43" s="300"/>
      <c r="FN43" s="300"/>
      <c r="FO43" s="300"/>
      <c r="FP43" s="300"/>
      <c r="FQ43" s="300"/>
      <c r="FR43" s="300"/>
      <c r="FS43" s="300"/>
      <c r="FT43" s="300"/>
      <c r="FU43" s="300"/>
      <c r="FV43" s="300"/>
      <c r="FW43" s="300"/>
      <c r="FX43" s="300"/>
      <c r="FY43" s="300"/>
      <c r="FZ43" s="300"/>
      <c r="GA43" s="300"/>
      <c r="GB43" s="300"/>
      <c r="GC43" s="300"/>
      <c r="GD43" s="300"/>
      <c r="GE43" s="300"/>
      <c r="GF43" s="300"/>
      <c r="GG43" s="300"/>
      <c r="GH43" s="300"/>
      <c r="GI43" s="300"/>
      <c r="GJ43" s="300"/>
      <c r="GK43" s="300"/>
      <c r="GL43" s="300"/>
      <c r="GM43" s="300"/>
      <c r="GN43" s="300"/>
      <c r="GO43" s="300"/>
      <c r="GP43" s="300"/>
      <c r="GQ43" s="301"/>
      <c r="GR43" s="301"/>
      <c r="GS43" s="301"/>
      <c r="GT43" s="301"/>
      <c r="GU43" s="301"/>
      <c r="GV43" s="301"/>
      <c r="GW43" s="301"/>
      <c r="GX43" s="301"/>
      <c r="GY43" s="301"/>
      <c r="GZ43" s="301"/>
      <c r="HA43" s="301"/>
      <c r="HB43" s="301"/>
      <c r="HC43" s="301"/>
      <c r="HD43" s="301"/>
      <c r="HE43" s="301"/>
      <c r="HF43" s="301"/>
      <c r="HG43" s="301"/>
      <c r="HH43" s="301"/>
      <c r="HI43" s="301"/>
      <c r="HJ43" s="301"/>
      <c r="HK43" s="301"/>
      <c r="HL43" s="301"/>
      <c r="HM43" s="301"/>
      <c r="HN43" s="301"/>
      <c r="HO43" s="301"/>
      <c r="HP43" s="301"/>
      <c r="HQ43" s="301"/>
      <c r="HR43" s="301"/>
      <c r="HS43" s="301"/>
      <c r="HT43" s="301"/>
      <c r="HU43" s="301"/>
      <c r="HV43" s="301"/>
      <c r="HW43" s="301"/>
      <c r="HX43" s="301"/>
      <c r="HY43" s="301"/>
      <c r="HZ43" s="301"/>
      <c r="IA43" s="301"/>
      <c r="IB43" s="301"/>
      <c r="IC43" s="301"/>
      <c r="ID43" s="301"/>
      <c r="IE43" s="301"/>
      <c r="IF43" s="301"/>
      <c r="IG43" s="301"/>
      <c r="IH43" s="301"/>
      <c r="II43" s="301"/>
      <c r="IJ43" s="301"/>
      <c r="IK43" s="301"/>
      <c r="IL43" s="301"/>
      <c r="IM43" s="301"/>
      <c r="IN43" s="301"/>
      <c r="IO43" s="301"/>
      <c r="IP43" s="301"/>
      <c r="IQ43" s="301"/>
      <c r="IR43" s="301"/>
      <c r="IS43" s="301"/>
      <c r="IT43" s="301"/>
      <c r="IU43" s="301"/>
      <c r="IV43" s="301"/>
      <c r="IW43" s="301"/>
      <c r="IX43" s="301"/>
    </row>
    <row r="44" spans="1:258" ht="11.25" customHeight="1" x14ac:dyDescent="0.2">
      <c r="A44" s="221" t="s">
        <v>308</v>
      </c>
      <c r="B44" s="157">
        <f>MIN(G44:XFD44)</f>
        <v>0</v>
      </c>
      <c r="C44" s="157">
        <f>MAX(G44:XFD44)</f>
        <v>155186</v>
      </c>
      <c r="D44" s="157">
        <f>SUM(G44:XFD44)</f>
        <v>438414</v>
      </c>
      <c r="E44" s="158">
        <f>AVERAGE(G44:XFD44)</f>
        <v>48712.666666666664</v>
      </c>
      <c r="F44" s="159">
        <f>MEDIAN(G44:XFD44)</f>
        <v>450</v>
      </c>
      <c r="G44" s="300"/>
      <c r="H44" s="300"/>
      <c r="I44" s="300"/>
      <c r="J44" s="300"/>
      <c r="K44" s="300"/>
      <c r="L44" s="300"/>
      <c r="M44" s="300"/>
      <c r="N44" s="300"/>
      <c r="O44" s="300"/>
      <c r="P44" s="300"/>
      <c r="Q44" s="300"/>
      <c r="R44" s="300"/>
      <c r="S44" s="300"/>
      <c r="T44" s="300"/>
      <c r="U44" s="300"/>
      <c r="V44" s="300"/>
      <c r="W44" s="300"/>
      <c r="X44" s="300"/>
      <c r="Y44" s="300"/>
      <c r="Z44" s="300"/>
      <c r="AA44" s="300"/>
      <c r="AB44" s="300"/>
      <c r="AC44" s="300"/>
      <c r="AD44" s="300"/>
      <c r="AE44" s="300"/>
      <c r="AF44" s="300"/>
      <c r="AG44" s="300"/>
      <c r="AH44" s="300"/>
      <c r="AI44" s="300"/>
      <c r="AJ44" s="300"/>
      <c r="AK44" s="300"/>
      <c r="AL44" s="300"/>
      <c r="AM44" s="300"/>
      <c r="AN44" s="300"/>
      <c r="AO44" s="300"/>
      <c r="AP44" s="300"/>
      <c r="AQ44" s="300"/>
      <c r="AR44" s="300"/>
      <c r="AS44" s="300"/>
      <c r="AT44" s="300"/>
      <c r="AU44" s="300"/>
      <c r="AV44" s="300"/>
      <c r="AW44" s="300"/>
      <c r="AX44" s="300"/>
      <c r="AY44" s="300"/>
      <c r="AZ44" s="300"/>
      <c r="BA44" s="300"/>
      <c r="BB44" s="300"/>
      <c r="BC44" s="300"/>
      <c r="BD44" s="300"/>
      <c r="BE44" s="300"/>
      <c r="BF44" s="300"/>
      <c r="BG44" s="300"/>
      <c r="BH44" s="300"/>
      <c r="BI44" s="300"/>
      <c r="BJ44" s="300"/>
      <c r="BK44" s="300"/>
      <c r="BL44" s="300"/>
      <c r="BM44" s="300"/>
      <c r="BN44" s="300"/>
      <c r="BO44" s="300"/>
      <c r="BP44" s="300"/>
      <c r="BQ44" s="300"/>
      <c r="BR44" s="300"/>
      <c r="BS44" s="300"/>
      <c r="BT44" s="300"/>
      <c r="BU44" s="300"/>
      <c r="BV44" s="300"/>
      <c r="BW44" s="300"/>
      <c r="BX44" s="300"/>
      <c r="BY44" s="300"/>
      <c r="BZ44" s="300"/>
      <c r="CA44" s="300"/>
      <c r="CB44" s="300"/>
      <c r="CC44" s="300"/>
      <c r="CD44" s="300"/>
      <c r="CE44" s="300"/>
      <c r="CF44" s="300"/>
      <c r="CG44" s="300"/>
      <c r="CH44" s="300"/>
      <c r="CI44" s="300"/>
      <c r="CJ44" s="300"/>
      <c r="CK44" s="300"/>
      <c r="CL44" s="300"/>
      <c r="CM44" s="300"/>
      <c r="CN44" s="300"/>
      <c r="CO44" s="300"/>
      <c r="CP44" s="300"/>
      <c r="CQ44" s="300"/>
      <c r="CR44" s="300"/>
      <c r="CS44" s="300"/>
      <c r="CT44" s="300"/>
      <c r="CU44" s="300"/>
      <c r="CV44" s="300"/>
      <c r="CW44" s="300"/>
      <c r="CX44" s="300"/>
      <c r="CY44" s="300"/>
      <c r="CZ44" s="300"/>
      <c r="DA44" s="300"/>
      <c r="DB44" s="300"/>
      <c r="DC44" s="300"/>
      <c r="DD44" s="300"/>
      <c r="DE44" s="300"/>
      <c r="DF44" s="300"/>
      <c r="DG44" s="300"/>
      <c r="DH44" s="300"/>
      <c r="DI44" s="300"/>
      <c r="DJ44" s="300"/>
      <c r="DK44" s="300"/>
      <c r="DL44" s="300"/>
      <c r="DM44" s="300"/>
      <c r="DN44" s="300"/>
      <c r="DO44" s="300"/>
      <c r="DP44" s="300"/>
      <c r="DQ44" s="300"/>
      <c r="DR44" s="300"/>
      <c r="DS44" s="300"/>
      <c r="DT44" s="300"/>
      <c r="DU44" s="300"/>
      <c r="DV44" s="300"/>
      <c r="DW44" s="300"/>
      <c r="DX44" s="300"/>
      <c r="DY44" s="300"/>
      <c r="DZ44" s="300"/>
      <c r="EA44" s="300"/>
      <c r="EB44" s="300"/>
      <c r="EC44" s="300"/>
      <c r="ED44" s="300"/>
      <c r="EE44" s="300"/>
      <c r="EF44" s="300"/>
      <c r="EG44" s="300"/>
      <c r="EH44" s="300"/>
      <c r="EI44" s="300"/>
      <c r="EJ44" s="300"/>
      <c r="EK44" s="300"/>
      <c r="EL44" s="300"/>
      <c r="EM44" s="300"/>
      <c r="EN44" s="300"/>
      <c r="EO44" s="300"/>
      <c r="EP44" s="300"/>
      <c r="EQ44" s="300"/>
      <c r="ER44" s="300"/>
      <c r="ES44" s="300"/>
      <c r="ET44" s="300"/>
      <c r="EU44" s="300"/>
      <c r="EV44" s="300"/>
      <c r="EW44" s="300"/>
      <c r="EX44" s="300"/>
      <c r="EY44" s="300"/>
      <c r="EZ44" s="300"/>
      <c r="FA44" s="300"/>
      <c r="FB44" s="300"/>
      <c r="FC44" s="300"/>
      <c r="FD44" s="300"/>
      <c r="FE44" s="300"/>
      <c r="FF44" s="300"/>
      <c r="FG44" s="300"/>
      <c r="FH44" s="300"/>
      <c r="FI44" s="300"/>
      <c r="FJ44" s="300"/>
      <c r="FK44" s="300"/>
      <c r="FL44" s="300"/>
      <c r="FM44" s="300"/>
      <c r="FN44" s="300"/>
      <c r="FO44" s="300"/>
      <c r="FP44" s="300"/>
      <c r="FQ44" s="300"/>
      <c r="FR44" s="300"/>
      <c r="FS44" s="300"/>
      <c r="FT44" s="300"/>
      <c r="FU44" s="300"/>
      <c r="FV44" s="300"/>
      <c r="FW44" s="300"/>
      <c r="FX44" s="300"/>
      <c r="FY44" s="300"/>
      <c r="FZ44" s="300"/>
      <c r="GA44" s="300"/>
      <c r="GB44" s="300"/>
      <c r="GC44" s="300"/>
      <c r="GD44" s="300"/>
      <c r="GE44" s="300"/>
      <c r="GF44" s="300"/>
      <c r="GG44" s="300"/>
      <c r="GH44" s="300"/>
      <c r="GI44" s="300"/>
      <c r="GJ44" s="300"/>
      <c r="GK44" s="300"/>
      <c r="GL44" s="300"/>
      <c r="GM44" s="300"/>
      <c r="GN44" s="300"/>
      <c r="GO44" s="300"/>
      <c r="GP44" s="300"/>
      <c r="GQ44" s="297">
        <v>155186</v>
      </c>
      <c r="GR44" s="298"/>
      <c r="GS44" s="298"/>
      <c r="GT44" s="298"/>
      <c r="GU44" s="298"/>
      <c r="GV44" s="298"/>
      <c r="GW44" s="298"/>
      <c r="GX44" s="298"/>
      <c r="GY44" s="298"/>
      <c r="GZ44" s="298"/>
      <c r="HA44" s="299"/>
      <c r="HB44" s="102">
        <f>GQ27-GQ44</f>
        <v>23</v>
      </c>
      <c r="HC44" s="297">
        <v>130716</v>
      </c>
      <c r="HD44" s="298"/>
      <c r="HE44" s="298"/>
      <c r="HF44" s="298"/>
      <c r="HG44" s="298"/>
      <c r="HH44" s="298"/>
      <c r="HI44" s="298"/>
      <c r="HJ44" s="298"/>
      <c r="HK44" s="298"/>
      <c r="HL44" s="298"/>
      <c r="HM44" s="299"/>
      <c r="HN44" s="102">
        <f>HC27-HC44</f>
        <v>6</v>
      </c>
      <c r="HO44" s="297">
        <v>67801</v>
      </c>
      <c r="HP44" s="298"/>
      <c r="HQ44" s="298"/>
      <c r="HR44" s="298"/>
      <c r="HS44" s="298"/>
      <c r="HT44" s="298"/>
      <c r="HU44" s="298"/>
      <c r="HV44" s="298"/>
      <c r="HW44" s="298"/>
      <c r="HX44" s="298"/>
      <c r="HY44" s="302"/>
      <c r="HZ44" s="102">
        <f t="shared" ref="HZ44:HZ57" si="79">HO27-HO44</f>
        <v>450</v>
      </c>
      <c r="IA44" s="297">
        <v>84227</v>
      </c>
      <c r="IB44" s="298"/>
      <c r="IC44" s="298"/>
      <c r="ID44" s="298"/>
      <c r="IE44" s="298"/>
      <c r="IF44" s="298"/>
      <c r="IG44" s="298"/>
      <c r="IH44" s="298"/>
      <c r="II44" s="298"/>
      <c r="IJ44" s="298"/>
      <c r="IK44" s="302"/>
      <c r="IL44" s="102">
        <f t="shared" ref="IL44:IL57" si="80">IA27-IA44</f>
        <v>5</v>
      </c>
      <c r="IM44" s="297"/>
      <c r="IN44" s="298"/>
      <c r="IO44" s="298"/>
      <c r="IP44" s="298"/>
      <c r="IQ44" s="298"/>
      <c r="IR44" s="298"/>
      <c r="IS44" s="298"/>
      <c r="IT44" s="298"/>
      <c r="IU44" s="298"/>
      <c r="IV44" s="298"/>
      <c r="IW44" s="302"/>
      <c r="IX44" s="102">
        <f t="shared" ref="IX44:IX57" si="81">IM27-IM44</f>
        <v>0</v>
      </c>
    </row>
    <row r="45" spans="1:258" ht="11.25" customHeight="1" x14ac:dyDescent="0.2">
      <c r="A45" s="221" t="s">
        <v>51</v>
      </c>
      <c r="B45" s="157">
        <f t="shared" ref="B45:B57" si="82">MIN(G45:XFD45)</f>
        <v>0</v>
      </c>
      <c r="C45" s="157">
        <f t="shared" ref="C45:C57" si="83">MAX(G45:XFD45)</f>
        <v>217007</v>
      </c>
      <c r="D45" s="157">
        <f t="shared" ref="D45:D57" si="84">SUM(G45:XFD45)</f>
        <v>616037</v>
      </c>
      <c r="E45" s="158">
        <f t="shared" ref="E45:E57" si="85">AVERAGE(G45:XFD45)</f>
        <v>68448.555555555562</v>
      </c>
      <c r="F45" s="159">
        <f t="shared" ref="F45:F57" si="86">MEDIAN(G45:XFD45)</f>
        <v>0</v>
      </c>
      <c r="G45" s="300"/>
      <c r="H45" s="300"/>
      <c r="I45" s="300"/>
      <c r="J45" s="300"/>
      <c r="K45" s="300"/>
      <c r="L45" s="300"/>
      <c r="M45" s="300"/>
      <c r="N45" s="300"/>
      <c r="O45" s="300"/>
      <c r="P45" s="300"/>
      <c r="Q45" s="300"/>
      <c r="R45" s="300"/>
      <c r="S45" s="300"/>
      <c r="T45" s="300"/>
      <c r="U45" s="300"/>
      <c r="V45" s="300"/>
      <c r="W45" s="300"/>
      <c r="X45" s="300"/>
      <c r="Y45" s="300"/>
      <c r="Z45" s="300"/>
      <c r="AA45" s="300"/>
      <c r="AB45" s="300"/>
      <c r="AC45" s="300"/>
      <c r="AD45" s="300"/>
      <c r="AE45" s="300"/>
      <c r="AF45" s="300"/>
      <c r="AG45" s="300"/>
      <c r="AH45" s="300"/>
      <c r="AI45" s="300"/>
      <c r="AJ45" s="300"/>
      <c r="AK45" s="300"/>
      <c r="AL45" s="300"/>
      <c r="AM45" s="300"/>
      <c r="AN45" s="300"/>
      <c r="AO45" s="300"/>
      <c r="AP45" s="300"/>
      <c r="AQ45" s="300"/>
      <c r="AR45" s="300"/>
      <c r="AS45" s="300"/>
      <c r="AT45" s="300"/>
      <c r="AU45" s="300"/>
      <c r="AV45" s="300"/>
      <c r="AW45" s="300"/>
      <c r="AX45" s="300"/>
      <c r="AY45" s="300"/>
      <c r="AZ45" s="300"/>
      <c r="BA45" s="300"/>
      <c r="BB45" s="300"/>
      <c r="BC45" s="300"/>
      <c r="BD45" s="300"/>
      <c r="BE45" s="300"/>
      <c r="BF45" s="300"/>
      <c r="BG45" s="300"/>
      <c r="BH45" s="300"/>
      <c r="BI45" s="300"/>
      <c r="BJ45" s="300"/>
      <c r="BK45" s="300"/>
      <c r="BL45" s="300"/>
      <c r="BM45" s="300"/>
      <c r="BN45" s="300"/>
      <c r="BO45" s="300"/>
      <c r="BP45" s="300"/>
      <c r="BQ45" s="300"/>
      <c r="BR45" s="300"/>
      <c r="BS45" s="300"/>
      <c r="BT45" s="300"/>
      <c r="BU45" s="300"/>
      <c r="BV45" s="300"/>
      <c r="BW45" s="300"/>
      <c r="BX45" s="300"/>
      <c r="BY45" s="300"/>
      <c r="BZ45" s="300"/>
      <c r="CA45" s="300"/>
      <c r="CB45" s="300"/>
      <c r="CC45" s="300"/>
      <c r="CD45" s="300"/>
      <c r="CE45" s="300"/>
      <c r="CF45" s="300"/>
      <c r="CG45" s="300"/>
      <c r="CH45" s="300"/>
      <c r="CI45" s="300"/>
      <c r="CJ45" s="300"/>
      <c r="CK45" s="300"/>
      <c r="CL45" s="300"/>
      <c r="CM45" s="300"/>
      <c r="CN45" s="300"/>
      <c r="CO45" s="300"/>
      <c r="CP45" s="300"/>
      <c r="CQ45" s="300"/>
      <c r="CR45" s="300"/>
      <c r="CS45" s="300"/>
      <c r="CT45" s="300"/>
      <c r="CU45" s="300"/>
      <c r="CV45" s="300"/>
      <c r="CW45" s="300"/>
      <c r="CX45" s="300"/>
      <c r="CY45" s="300"/>
      <c r="CZ45" s="300"/>
      <c r="DA45" s="300"/>
      <c r="DB45" s="300"/>
      <c r="DC45" s="300"/>
      <c r="DD45" s="300"/>
      <c r="DE45" s="300"/>
      <c r="DF45" s="300"/>
      <c r="DG45" s="300"/>
      <c r="DH45" s="300"/>
      <c r="DI45" s="300"/>
      <c r="DJ45" s="300"/>
      <c r="DK45" s="300"/>
      <c r="DL45" s="300"/>
      <c r="DM45" s="300"/>
      <c r="DN45" s="300"/>
      <c r="DO45" s="300"/>
      <c r="DP45" s="300"/>
      <c r="DQ45" s="300"/>
      <c r="DR45" s="300"/>
      <c r="DS45" s="300"/>
      <c r="DT45" s="300"/>
      <c r="DU45" s="300"/>
      <c r="DV45" s="300"/>
      <c r="DW45" s="300"/>
      <c r="DX45" s="300"/>
      <c r="DY45" s="300"/>
      <c r="DZ45" s="300"/>
      <c r="EA45" s="300"/>
      <c r="EB45" s="300"/>
      <c r="EC45" s="300"/>
      <c r="ED45" s="300"/>
      <c r="EE45" s="300"/>
      <c r="EF45" s="300"/>
      <c r="EG45" s="300"/>
      <c r="EH45" s="300"/>
      <c r="EI45" s="300"/>
      <c r="EJ45" s="300"/>
      <c r="EK45" s="300"/>
      <c r="EL45" s="300"/>
      <c r="EM45" s="300"/>
      <c r="EN45" s="300"/>
      <c r="EO45" s="300"/>
      <c r="EP45" s="300"/>
      <c r="EQ45" s="300"/>
      <c r="ER45" s="300"/>
      <c r="ES45" s="300"/>
      <c r="ET45" s="300"/>
      <c r="EU45" s="300"/>
      <c r="EV45" s="300"/>
      <c r="EW45" s="300"/>
      <c r="EX45" s="300"/>
      <c r="EY45" s="300"/>
      <c r="EZ45" s="300"/>
      <c r="FA45" s="300"/>
      <c r="FB45" s="300"/>
      <c r="FC45" s="300"/>
      <c r="FD45" s="300"/>
      <c r="FE45" s="300"/>
      <c r="FF45" s="300"/>
      <c r="FG45" s="300"/>
      <c r="FH45" s="300"/>
      <c r="FI45" s="300"/>
      <c r="FJ45" s="300"/>
      <c r="FK45" s="300"/>
      <c r="FL45" s="300"/>
      <c r="FM45" s="300"/>
      <c r="FN45" s="300"/>
      <c r="FO45" s="300"/>
      <c r="FP45" s="300"/>
      <c r="FQ45" s="300"/>
      <c r="FR45" s="300"/>
      <c r="FS45" s="300"/>
      <c r="FT45" s="300"/>
      <c r="FU45" s="300"/>
      <c r="FV45" s="300"/>
      <c r="FW45" s="300"/>
      <c r="FX45" s="300"/>
      <c r="FY45" s="300"/>
      <c r="FZ45" s="300"/>
      <c r="GA45" s="300"/>
      <c r="GB45" s="300"/>
      <c r="GC45" s="300"/>
      <c r="GD45" s="300"/>
      <c r="GE45" s="300"/>
      <c r="GF45" s="300"/>
      <c r="GG45" s="300"/>
      <c r="GH45" s="300"/>
      <c r="GI45" s="300"/>
      <c r="GJ45" s="300"/>
      <c r="GK45" s="300"/>
      <c r="GL45" s="300"/>
      <c r="GM45" s="300"/>
      <c r="GN45" s="300"/>
      <c r="GO45" s="300"/>
      <c r="GP45" s="300"/>
      <c r="GQ45" s="297">
        <v>217007</v>
      </c>
      <c r="GR45" s="298"/>
      <c r="GS45" s="298"/>
      <c r="GT45" s="298"/>
      <c r="GU45" s="298"/>
      <c r="GV45" s="298"/>
      <c r="GW45" s="298"/>
      <c r="GX45" s="298"/>
      <c r="GY45" s="298"/>
      <c r="GZ45" s="298"/>
      <c r="HA45" s="299"/>
      <c r="HB45" s="102">
        <f t="shared" ref="HB45:HB57" si="87">GQ28-GQ45</f>
        <v>0</v>
      </c>
      <c r="HC45" s="297">
        <v>186553</v>
      </c>
      <c r="HD45" s="298"/>
      <c r="HE45" s="298"/>
      <c r="HF45" s="298"/>
      <c r="HG45" s="298"/>
      <c r="HH45" s="298"/>
      <c r="HI45" s="298"/>
      <c r="HJ45" s="298"/>
      <c r="HK45" s="298"/>
      <c r="HL45" s="298"/>
      <c r="HM45" s="299"/>
      <c r="HN45" s="102">
        <f t="shared" ref="HN45:HN57" si="88">HC28-HC45</f>
        <v>0</v>
      </c>
      <c r="HO45" s="297">
        <v>97069</v>
      </c>
      <c r="HP45" s="298"/>
      <c r="HQ45" s="298"/>
      <c r="HR45" s="298"/>
      <c r="HS45" s="298"/>
      <c r="HT45" s="298"/>
      <c r="HU45" s="298"/>
      <c r="HV45" s="298"/>
      <c r="HW45" s="298"/>
      <c r="HX45" s="298"/>
      <c r="HY45" s="299"/>
      <c r="HZ45" s="102">
        <f t="shared" si="79"/>
        <v>0</v>
      </c>
      <c r="IA45" s="297">
        <v>115408</v>
      </c>
      <c r="IB45" s="298"/>
      <c r="IC45" s="298"/>
      <c r="ID45" s="298"/>
      <c r="IE45" s="298"/>
      <c r="IF45" s="298"/>
      <c r="IG45" s="298"/>
      <c r="IH45" s="298"/>
      <c r="II45" s="298"/>
      <c r="IJ45" s="298"/>
      <c r="IK45" s="299"/>
      <c r="IL45" s="102">
        <f t="shared" si="80"/>
        <v>0</v>
      </c>
      <c r="IM45" s="297"/>
      <c r="IN45" s="298"/>
      <c r="IO45" s="298"/>
      <c r="IP45" s="298"/>
      <c r="IQ45" s="298"/>
      <c r="IR45" s="298"/>
      <c r="IS45" s="298"/>
      <c r="IT45" s="298"/>
      <c r="IU45" s="298"/>
      <c r="IV45" s="298"/>
      <c r="IW45" s="299"/>
      <c r="IX45" s="102">
        <f t="shared" si="81"/>
        <v>0</v>
      </c>
    </row>
    <row r="46" spans="1:258" ht="11.25" customHeight="1" x14ac:dyDescent="0.2">
      <c r="A46" s="221" t="s">
        <v>72</v>
      </c>
      <c r="B46" s="157">
        <f t="shared" si="82"/>
        <v>0</v>
      </c>
      <c r="C46" s="157">
        <f t="shared" si="83"/>
        <v>148832</v>
      </c>
      <c r="D46" s="157">
        <f t="shared" si="84"/>
        <v>420998</v>
      </c>
      <c r="E46" s="158">
        <f t="shared" si="85"/>
        <v>46777.555555555555</v>
      </c>
      <c r="F46" s="159">
        <f t="shared" si="86"/>
        <v>0</v>
      </c>
      <c r="G46" s="300"/>
      <c r="H46" s="300"/>
      <c r="I46" s="300"/>
      <c r="J46" s="300"/>
      <c r="K46" s="300"/>
      <c r="L46" s="300"/>
      <c r="M46" s="300"/>
      <c r="N46" s="300"/>
      <c r="O46" s="300"/>
      <c r="P46" s="300"/>
      <c r="Q46" s="300"/>
      <c r="R46" s="300"/>
      <c r="S46" s="300"/>
      <c r="T46" s="300"/>
      <c r="U46" s="300"/>
      <c r="V46" s="300"/>
      <c r="W46" s="300"/>
      <c r="X46" s="300"/>
      <c r="Y46" s="300"/>
      <c r="Z46" s="300"/>
      <c r="AA46" s="300"/>
      <c r="AB46" s="300"/>
      <c r="AC46" s="300"/>
      <c r="AD46" s="300"/>
      <c r="AE46" s="300"/>
      <c r="AF46" s="300"/>
      <c r="AG46" s="300"/>
      <c r="AH46" s="300"/>
      <c r="AI46" s="300"/>
      <c r="AJ46" s="300"/>
      <c r="AK46" s="300"/>
      <c r="AL46" s="300"/>
      <c r="AM46" s="300"/>
      <c r="AN46" s="300"/>
      <c r="AO46" s="300"/>
      <c r="AP46" s="300"/>
      <c r="AQ46" s="300"/>
      <c r="AR46" s="300"/>
      <c r="AS46" s="300"/>
      <c r="AT46" s="300"/>
      <c r="AU46" s="300"/>
      <c r="AV46" s="300"/>
      <c r="AW46" s="300"/>
      <c r="AX46" s="300"/>
      <c r="AY46" s="300"/>
      <c r="AZ46" s="300"/>
      <c r="BA46" s="300"/>
      <c r="BB46" s="300"/>
      <c r="BC46" s="300"/>
      <c r="BD46" s="300"/>
      <c r="BE46" s="300"/>
      <c r="BF46" s="300"/>
      <c r="BG46" s="300"/>
      <c r="BH46" s="300"/>
      <c r="BI46" s="300"/>
      <c r="BJ46" s="300"/>
      <c r="BK46" s="300"/>
      <c r="BL46" s="300"/>
      <c r="BM46" s="300"/>
      <c r="BN46" s="300"/>
      <c r="BO46" s="300"/>
      <c r="BP46" s="300"/>
      <c r="BQ46" s="300"/>
      <c r="BR46" s="300"/>
      <c r="BS46" s="300"/>
      <c r="BT46" s="300"/>
      <c r="BU46" s="300"/>
      <c r="BV46" s="300"/>
      <c r="BW46" s="300"/>
      <c r="BX46" s="300"/>
      <c r="BY46" s="300"/>
      <c r="BZ46" s="300"/>
      <c r="CA46" s="300"/>
      <c r="CB46" s="300"/>
      <c r="CC46" s="300"/>
      <c r="CD46" s="300"/>
      <c r="CE46" s="300"/>
      <c r="CF46" s="300"/>
      <c r="CG46" s="300"/>
      <c r="CH46" s="300"/>
      <c r="CI46" s="300"/>
      <c r="CJ46" s="300"/>
      <c r="CK46" s="300"/>
      <c r="CL46" s="300"/>
      <c r="CM46" s="300"/>
      <c r="CN46" s="300"/>
      <c r="CO46" s="300"/>
      <c r="CP46" s="300"/>
      <c r="CQ46" s="300"/>
      <c r="CR46" s="300"/>
      <c r="CS46" s="300"/>
      <c r="CT46" s="300"/>
      <c r="CU46" s="300"/>
      <c r="CV46" s="300"/>
      <c r="CW46" s="300"/>
      <c r="CX46" s="300"/>
      <c r="CY46" s="300"/>
      <c r="CZ46" s="300"/>
      <c r="DA46" s="300"/>
      <c r="DB46" s="300"/>
      <c r="DC46" s="300"/>
      <c r="DD46" s="300"/>
      <c r="DE46" s="300"/>
      <c r="DF46" s="300"/>
      <c r="DG46" s="300"/>
      <c r="DH46" s="300"/>
      <c r="DI46" s="300"/>
      <c r="DJ46" s="300"/>
      <c r="DK46" s="300"/>
      <c r="DL46" s="300"/>
      <c r="DM46" s="300"/>
      <c r="DN46" s="300"/>
      <c r="DO46" s="300"/>
      <c r="DP46" s="300"/>
      <c r="DQ46" s="300"/>
      <c r="DR46" s="300"/>
      <c r="DS46" s="300"/>
      <c r="DT46" s="300"/>
      <c r="DU46" s="300"/>
      <c r="DV46" s="300"/>
      <c r="DW46" s="300"/>
      <c r="DX46" s="300"/>
      <c r="DY46" s="300"/>
      <c r="DZ46" s="300"/>
      <c r="EA46" s="300"/>
      <c r="EB46" s="300"/>
      <c r="EC46" s="300"/>
      <c r="ED46" s="300"/>
      <c r="EE46" s="300"/>
      <c r="EF46" s="300"/>
      <c r="EG46" s="300"/>
      <c r="EH46" s="300"/>
      <c r="EI46" s="300"/>
      <c r="EJ46" s="300"/>
      <c r="EK46" s="300"/>
      <c r="EL46" s="300"/>
      <c r="EM46" s="300"/>
      <c r="EN46" s="300"/>
      <c r="EO46" s="300"/>
      <c r="EP46" s="300"/>
      <c r="EQ46" s="300"/>
      <c r="ER46" s="300"/>
      <c r="ES46" s="300"/>
      <c r="ET46" s="300"/>
      <c r="EU46" s="300"/>
      <c r="EV46" s="300"/>
      <c r="EW46" s="300"/>
      <c r="EX46" s="300"/>
      <c r="EY46" s="300"/>
      <c r="EZ46" s="300"/>
      <c r="FA46" s="300"/>
      <c r="FB46" s="300"/>
      <c r="FC46" s="300"/>
      <c r="FD46" s="300"/>
      <c r="FE46" s="300"/>
      <c r="FF46" s="300"/>
      <c r="FG46" s="300"/>
      <c r="FH46" s="300"/>
      <c r="FI46" s="300"/>
      <c r="FJ46" s="300"/>
      <c r="FK46" s="300"/>
      <c r="FL46" s="300"/>
      <c r="FM46" s="300"/>
      <c r="FN46" s="300"/>
      <c r="FO46" s="300"/>
      <c r="FP46" s="300"/>
      <c r="FQ46" s="300"/>
      <c r="FR46" s="300"/>
      <c r="FS46" s="300"/>
      <c r="FT46" s="300"/>
      <c r="FU46" s="300"/>
      <c r="FV46" s="300"/>
      <c r="FW46" s="300"/>
      <c r="FX46" s="300"/>
      <c r="FY46" s="300"/>
      <c r="FZ46" s="300"/>
      <c r="GA46" s="300"/>
      <c r="GB46" s="300"/>
      <c r="GC46" s="300"/>
      <c r="GD46" s="300"/>
      <c r="GE46" s="300"/>
      <c r="GF46" s="300"/>
      <c r="GG46" s="300"/>
      <c r="GH46" s="300"/>
      <c r="GI46" s="300"/>
      <c r="GJ46" s="300"/>
      <c r="GK46" s="300"/>
      <c r="GL46" s="300"/>
      <c r="GM46" s="300"/>
      <c r="GN46" s="300"/>
      <c r="GO46" s="300"/>
      <c r="GP46" s="300"/>
      <c r="GQ46" s="297">
        <v>148832</v>
      </c>
      <c r="GR46" s="298"/>
      <c r="GS46" s="298"/>
      <c r="GT46" s="298"/>
      <c r="GU46" s="298"/>
      <c r="GV46" s="298"/>
      <c r="GW46" s="298"/>
      <c r="GX46" s="298"/>
      <c r="GY46" s="298"/>
      <c r="GZ46" s="298"/>
      <c r="HA46" s="299"/>
      <c r="HB46" s="102">
        <f t="shared" si="87"/>
        <v>0</v>
      </c>
      <c r="HC46" s="297">
        <v>124329</v>
      </c>
      <c r="HD46" s="298"/>
      <c r="HE46" s="298"/>
      <c r="HF46" s="298"/>
      <c r="HG46" s="298"/>
      <c r="HH46" s="298"/>
      <c r="HI46" s="298"/>
      <c r="HJ46" s="298"/>
      <c r="HK46" s="298"/>
      <c r="HL46" s="298"/>
      <c r="HM46" s="299"/>
      <c r="HN46" s="102">
        <f t="shared" si="88"/>
        <v>0</v>
      </c>
      <c r="HO46" s="297">
        <v>65685</v>
      </c>
      <c r="HP46" s="298"/>
      <c r="HQ46" s="298"/>
      <c r="HR46" s="298"/>
      <c r="HS46" s="298"/>
      <c r="HT46" s="298"/>
      <c r="HU46" s="298"/>
      <c r="HV46" s="298"/>
      <c r="HW46" s="298"/>
      <c r="HX46" s="298"/>
      <c r="HY46" s="299"/>
      <c r="HZ46" s="102">
        <f t="shared" si="79"/>
        <v>0</v>
      </c>
      <c r="IA46" s="297">
        <v>82152</v>
      </c>
      <c r="IB46" s="298"/>
      <c r="IC46" s="298"/>
      <c r="ID46" s="298"/>
      <c r="IE46" s="298"/>
      <c r="IF46" s="298"/>
      <c r="IG46" s="298"/>
      <c r="IH46" s="298"/>
      <c r="II46" s="298"/>
      <c r="IJ46" s="298"/>
      <c r="IK46" s="299"/>
      <c r="IL46" s="102">
        <f t="shared" si="80"/>
        <v>0</v>
      </c>
      <c r="IM46" s="297"/>
      <c r="IN46" s="298"/>
      <c r="IO46" s="298"/>
      <c r="IP46" s="298"/>
      <c r="IQ46" s="298"/>
      <c r="IR46" s="298"/>
      <c r="IS46" s="298"/>
      <c r="IT46" s="298"/>
      <c r="IU46" s="298"/>
      <c r="IV46" s="298"/>
      <c r="IW46" s="299"/>
      <c r="IX46" s="102">
        <f t="shared" si="81"/>
        <v>0</v>
      </c>
    </row>
    <row r="47" spans="1:258" ht="11.25" customHeight="1" x14ac:dyDescent="0.2">
      <c r="A47" s="221" t="s">
        <v>73</v>
      </c>
      <c r="B47" s="157">
        <f t="shared" si="82"/>
        <v>0</v>
      </c>
      <c r="C47" s="157">
        <f t="shared" si="83"/>
        <v>7834</v>
      </c>
      <c r="D47" s="157">
        <f t="shared" si="84"/>
        <v>21819</v>
      </c>
      <c r="E47" s="158">
        <f t="shared" si="85"/>
        <v>2424.3333333333335</v>
      </c>
      <c r="F47" s="159">
        <f t="shared" si="86"/>
        <v>0</v>
      </c>
      <c r="G47" s="300"/>
      <c r="H47" s="300"/>
      <c r="I47" s="300"/>
      <c r="J47" s="300"/>
      <c r="K47" s="300"/>
      <c r="L47" s="300"/>
      <c r="M47" s="300"/>
      <c r="N47" s="300"/>
      <c r="O47" s="300"/>
      <c r="P47" s="300"/>
      <c r="Q47" s="300"/>
      <c r="R47" s="300"/>
      <c r="S47" s="300"/>
      <c r="T47" s="300"/>
      <c r="U47" s="300"/>
      <c r="V47" s="300"/>
      <c r="W47" s="300"/>
      <c r="X47" s="300"/>
      <c r="Y47" s="300"/>
      <c r="Z47" s="300"/>
      <c r="AA47" s="300"/>
      <c r="AB47" s="300"/>
      <c r="AC47" s="300"/>
      <c r="AD47" s="300"/>
      <c r="AE47" s="300"/>
      <c r="AF47" s="300"/>
      <c r="AG47" s="300"/>
      <c r="AH47" s="300"/>
      <c r="AI47" s="300"/>
      <c r="AJ47" s="300"/>
      <c r="AK47" s="300"/>
      <c r="AL47" s="300"/>
      <c r="AM47" s="300"/>
      <c r="AN47" s="300"/>
      <c r="AO47" s="300"/>
      <c r="AP47" s="300"/>
      <c r="AQ47" s="300"/>
      <c r="AR47" s="300"/>
      <c r="AS47" s="300"/>
      <c r="AT47" s="300"/>
      <c r="AU47" s="300"/>
      <c r="AV47" s="300"/>
      <c r="AW47" s="300"/>
      <c r="AX47" s="300"/>
      <c r="AY47" s="300"/>
      <c r="AZ47" s="300"/>
      <c r="BA47" s="300"/>
      <c r="BB47" s="300"/>
      <c r="BC47" s="300"/>
      <c r="BD47" s="300"/>
      <c r="BE47" s="300"/>
      <c r="BF47" s="300"/>
      <c r="BG47" s="300"/>
      <c r="BH47" s="300"/>
      <c r="BI47" s="300"/>
      <c r="BJ47" s="300"/>
      <c r="BK47" s="300"/>
      <c r="BL47" s="300"/>
      <c r="BM47" s="300"/>
      <c r="BN47" s="300"/>
      <c r="BO47" s="300"/>
      <c r="BP47" s="300"/>
      <c r="BQ47" s="300"/>
      <c r="BR47" s="300"/>
      <c r="BS47" s="300"/>
      <c r="BT47" s="300"/>
      <c r="BU47" s="300"/>
      <c r="BV47" s="300"/>
      <c r="BW47" s="300"/>
      <c r="BX47" s="300"/>
      <c r="BY47" s="300"/>
      <c r="BZ47" s="300"/>
      <c r="CA47" s="300"/>
      <c r="CB47" s="300"/>
      <c r="CC47" s="300"/>
      <c r="CD47" s="300"/>
      <c r="CE47" s="300"/>
      <c r="CF47" s="300"/>
      <c r="CG47" s="300"/>
      <c r="CH47" s="300"/>
      <c r="CI47" s="300"/>
      <c r="CJ47" s="300"/>
      <c r="CK47" s="300"/>
      <c r="CL47" s="300"/>
      <c r="CM47" s="300"/>
      <c r="CN47" s="300"/>
      <c r="CO47" s="300"/>
      <c r="CP47" s="300"/>
      <c r="CQ47" s="300"/>
      <c r="CR47" s="300"/>
      <c r="CS47" s="300"/>
      <c r="CT47" s="300"/>
      <c r="CU47" s="300"/>
      <c r="CV47" s="300"/>
      <c r="CW47" s="300"/>
      <c r="CX47" s="300"/>
      <c r="CY47" s="300"/>
      <c r="CZ47" s="300"/>
      <c r="DA47" s="300"/>
      <c r="DB47" s="300"/>
      <c r="DC47" s="300"/>
      <c r="DD47" s="300"/>
      <c r="DE47" s="300"/>
      <c r="DF47" s="300"/>
      <c r="DG47" s="300"/>
      <c r="DH47" s="300"/>
      <c r="DI47" s="300"/>
      <c r="DJ47" s="300"/>
      <c r="DK47" s="300"/>
      <c r="DL47" s="300"/>
      <c r="DM47" s="300"/>
      <c r="DN47" s="300"/>
      <c r="DO47" s="300"/>
      <c r="DP47" s="300"/>
      <c r="DQ47" s="300"/>
      <c r="DR47" s="300"/>
      <c r="DS47" s="300"/>
      <c r="DT47" s="300"/>
      <c r="DU47" s="300"/>
      <c r="DV47" s="300"/>
      <c r="DW47" s="300"/>
      <c r="DX47" s="300"/>
      <c r="DY47" s="300"/>
      <c r="DZ47" s="300"/>
      <c r="EA47" s="300"/>
      <c r="EB47" s="300"/>
      <c r="EC47" s="300"/>
      <c r="ED47" s="300"/>
      <c r="EE47" s="300"/>
      <c r="EF47" s="300"/>
      <c r="EG47" s="300"/>
      <c r="EH47" s="300"/>
      <c r="EI47" s="300"/>
      <c r="EJ47" s="300"/>
      <c r="EK47" s="300"/>
      <c r="EL47" s="300"/>
      <c r="EM47" s="300"/>
      <c r="EN47" s="300"/>
      <c r="EO47" s="300"/>
      <c r="EP47" s="300"/>
      <c r="EQ47" s="300"/>
      <c r="ER47" s="300"/>
      <c r="ES47" s="300"/>
      <c r="ET47" s="300"/>
      <c r="EU47" s="300"/>
      <c r="EV47" s="300"/>
      <c r="EW47" s="300"/>
      <c r="EX47" s="300"/>
      <c r="EY47" s="300"/>
      <c r="EZ47" s="300"/>
      <c r="FA47" s="300"/>
      <c r="FB47" s="300"/>
      <c r="FC47" s="300"/>
      <c r="FD47" s="300"/>
      <c r="FE47" s="300"/>
      <c r="FF47" s="300"/>
      <c r="FG47" s="300"/>
      <c r="FH47" s="300"/>
      <c r="FI47" s="300"/>
      <c r="FJ47" s="300"/>
      <c r="FK47" s="300"/>
      <c r="FL47" s="300"/>
      <c r="FM47" s="300"/>
      <c r="FN47" s="300"/>
      <c r="FO47" s="300"/>
      <c r="FP47" s="300"/>
      <c r="FQ47" s="300"/>
      <c r="FR47" s="300"/>
      <c r="FS47" s="300"/>
      <c r="FT47" s="300"/>
      <c r="FU47" s="300"/>
      <c r="FV47" s="300"/>
      <c r="FW47" s="300"/>
      <c r="FX47" s="300"/>
      <c r="FY47" s="300"/>
      <c r="FZ47" s="300"/>
      <c r="GA47" s="300"/>
      <c r="GB47" s="300"/>
      <c r="GC47" s="300"/>
      <c r="GD47" s="300"/>
      <c r="GE47" s="300"/>
      <c r="GF47" s="300"/>
      <c r="GG47" s="300"/>
      <c r="GH47" s="300"/>
      <c r="GI47" s="300"/>
      <c r="GJ47" s="300"/>
      <c r="GK47" s="300"/>
      <c r="GL47" s="300"/>
      <c r="GM47" s="300"/>
      <c r="GN47" s="300"/>
      <c r="GO47" s="300"/>
      <c r="GP47" s="300"/>
      <c r="GQ47" s="297">
        <v>7834</v>
      </c>
      <c r="GR47" s="298"/>
      <c r="GS47" s="298"/>
      <c r="GT47" s="298"/>
      <c r="GU47" s="298"/>
      <c r="GV47" s="298"/>
      <c r="GW47" s="298"/>
      <c r="GX47" s="298"/>
      <c r="GY47" s="298"/>
      <c r="GZ47" s="298"/>
      <c r="HA47" s="299"/>
      <c r="HB47" s="102">
        <f t="shared" si="87"/>
        <v>0</v>
      </c>
      <c r="HC47" s="297">
        <v>5491</v>
      </c>
      <c r="HD47" s="298"/>
      <c r="HE47" s="298"/>
      <c r="HF47" s="298"/>
      <c r="HG47" s="298"/>
      <c r="HH47" s="298"/>
      <c r="HI47" s="298"/>
      <c r="HJ47" s="298"/>
      <c r="HK47" s="298"/>
      <c r="HL47" s="298"/>
      <c r="HM47" s="299"/>
      <c r="HN47" s="102">
        <f t="shared" si="88"/>
        <v>0</v>
      </c>
      <c r="HO47" s="297">
        <v>3601</v>
      </c>
      <c r="HP47" s="298"/>
      <c r="HQ47" s="298"/>
      <c r="HR47" s="298"/>
      <c r="HS47" s="298"/>
      <c r="HT47" s="298"/>
      <c r="HU47" s="298"/>
      <c r="HV47" s="298"/>
      <c r="HW47" s="298"/>
      <c r="HX47" s="298"/>
      <c r="HY47" s="299"/>
      <c r="HZ47" s="102">
        <f t="shared" si="79"/>
        <v>0</v>
      </c>
      <c r="IA47" s="297">
        <v>4893</v>
      </c>
      <c r="IB47" s="298"/>
      <c r="IC47" s="298"/>
      <c r="ID47" s="298"/>
      <c r="IE47" s="298"/>
      <c r="IF47" s="298"/>
      <c r="IG47" s="298"/>
      <c r="IH47" s="298"/>
      <c r="II47" s="298"/>
      <c r="IJ47" s="298"/>
      <c r="IK47" s="299"/>
      <c r="IL47" s="102">
        <f t="shared" si="80"/>
        <v>0</v>
      </c>
      <c r="IM47" s="297"/>
      <c r="IN47" s="298"/>
      <c r="IO47" s="298"/>
      <c r="IP47" s="298"/>
      <c r="IQ47" s="298"/>
      <c r="IR47" s="298"/>
      <c r="IS47" s="298"/>
      <c r="IT47" s="298"/>
      <c r="IU47" s="298"/>
      <c r="IV47" s="298"/>
      <c r="IW47" s="299"/>
      <c r="IX47" s="102">
        <f t="shared" si="81"/>
        <v>0</v>
      </c>
    </row>
    <row r="48" spans="1:258" ht="11.25" customHeight="1" x14ac:dyDescent="0.2">
      <c r="A48" s="221" t="s">
        <v>52</v>
      </c>
      <c r="B48" s="157">
        <f t="shared" si="82"/>
        <v>0</v>
      </c>
      <c r="C48" s="157">
        <f t="shared" si="83"/>
        <v>66924</v>
      </c>
      <c r="D48" s="157">
        <f t="shared" si="84"/>
        <v>190112</v>
      </c>
      <c r="E48" s="158">
        <f t="shared" si="85"/>
        <v>21123.555555555555</v>
      </c>
      <c r="F48" s="159">
        <f t="shared" si="86"/>
        <v>0</v>
      </c>
      <c r="G48" s="300"/>
      <c r="H48" s="300"/>
      <c r="I48" s="300"/>
      <c r="J48" s="300"/>
      <c r="K48" s="300"/>
      <c r="L48" s="300"/>
      <c r="M48" s="300"/>
      <c r="N48" s="300"/>
      <c r="O48" s="300"/>
      <c r="P48" s="300"/>
      <c r="Q48" s="300"/>
      <c r="R48" s="300"/>
      <c r="S48" s="300"/>
      <c r="T48" s="300"/>
      <c r="U48" s="300"/>
      <c r="V48" s="300"/>
      <c r="W48" s="300"/>
      <c r="X48" s="300"/>
      <c r="Y48" s="300"/>
      <c r="Z48" s="300"/>
      <c r="AA48" s="300"/>
      <c r="AB48" s="300"/>
      <c r="AC48" s="300"/>
      <c r="AD48" s="300"/>
      <c r="AE48" s="300"/>
      <c r="AF48" s="300"/>
      <c r="AG48" s="300"/>
      <c r="AH48" s="300"/>
      <c r="AI48" s="300"/>
      <c r="AJ48" s="300"/>
      <c r="AK48" s="300"/>
      <c r="AL48" s="300"/>
      <c r="AM48" s="300"/>
      <c r="AN48" s="300"/>
      <c r="AO48" s="300"/>
      <c r="AP48" s="300"/>
      <c r="AQ48" s="300"/>
      <c r="AR48" s="300"/>
      <c r="AS48" s="300"/>
      <c r="AT48" s="300"/>
      <c r="AU48" s="300"/>
      <c r="AV48" s="300"/>
      <c r="AW48" s="300"/>
      <c r="AX48" s="300"/>
      <c r="AY48" s="300"/>
      <c r="AZ48" s="300"/>
      <c r="BA48" s="300"/>
      <c r="BB48" s="300"/>
      <c r="BC48" s="300"/>
      <c r="BD48" s="300"/>
      <c r="BE48" s="300"/>
      <c r="BF48" s="300"/>
      <c r="BG48" s="300"/>
      <c r="BH48" s="300"/>
      <c r="BI48" s="300"/>
      <c r="BJ48" s="300"/>
      <c r="BK48" s="300"/>
      <c r="BL48" s="300"/>
      <c r="BM48" s="300"/>
      <c r="BN48" s="300"/>
      <c r="BO48" s="300"/>
      <c r="BP48" s="300"/>
      <c r="BQ48" s="300"/>
      <c r="BR48" s="300"/>
      <c r="BS48" s="300"/>
      <c r="BT48" s="300"/>
      <c r="BU48" s="300"/>
      <c r="BV48" s="300"/>
      <c r="BW48" s="300"/>
      <c r="BX48" s="300"/>
      <c r="BY48" s="300"/>
      <c r="BZ48" s="300"/>
      <c r="CA48" s="300"/>
      <c r="CB48" s="300"/>
      <c r="CC48" s="300"/>
      <c r="CD48" s="300"/>
      <c r="CE48" s="300"/>
      <c r="CF48" s="300"/>
      <c r="CG48" s="300"/>
      <c r="CH48" s="300"/>
      <c r="CI48" s="300"/>
      <c r="CJ48" s="300"/>
      <c r="CK48" s="300"/>
      <c r="CL48" s="300"/>
      <c r="CM48" s="300"/>
      <c r="CN48" s="300"/>
      <c r="CO48" s="300"/>
      <c r="CP48" s="300"/>
      <c r="CQ48" s="300"/>
      <c r="CR48" s="300"/>
      <c r="CS48" s="300"/>
      <c r="CT48" s="300"/>
      <c r="CU48" s="300"/>
      <c r="CV48" s="300"/>
      <c r="CW48" s="300"/>
      <c r="CX48" s="300"/>
      <c r="CY48" s="300"/>
      <c r="CZ48" s="300"/>
      <c r="DA48" s="300"/>
      <c r="DB48" s="300"/>
      <c r="DC48" s="300"/>
      <c r="DD48" s="300"/>
      <c r="DE48" s="300"/>
      <c r="DF48" s="300"/>
      <c r="DG48" s="300"/>
      <c r="DH48" s="300"/>
      <c r="DI48" s="300"/>
      <c r="DJ48" s="300"/>
      <c r="DK48" s="300"/>
      <c r="DL48" s="300"/>
      <c r="DM48" s="300"/>
      <c r="DN48" s="300"/>
      <c r="DO48" s="300"/>
      <c r="DP48" s="300"/>
      <c r="DQ48" s="300"/>
      <c r="DR48" s="300"/>
      <c r="DS48" s="300"/>
      <c r="DT48" s="300"/>
      <c r="DU48" s="300"/>
      <c r="DV48" s="300"/>
      <c r="DW48" s="300"/>
      <c r="DX48" s="300"/>
      <c r="DY48" s="300"/>
      <c r="DZ48" s="300"/>
      <c r="EA48" s="300"/>
      <c r="EB48" s="300"/>
      <c r="EC48" s="300"/>
      <c r="ED48" s="300"/>
      <c r="EE48" s="300"/>
      <c r="EF48" s="300"/>
      <c r="EG48" s="300"/>
      <c r="EH48" s="300"/>
      <c r="EI48" s="300"/>
      <c r="EJ48" s="300"/>
      <c r="EK48" s="300"/>
      <c r="EL48" s="300"/>
      <c r="EM48" s="300"/>
      <c r="EN48" s="300"/>
      <c r="EO48" s="300"/>
      <c r="EP48" s="300"/>
      <c r="EQ48" s="300"/>
      <c r="ER48" s="300"/>
      <c r="ES48" s="300"/>
      <c r="ET48" s="300"/>
      <c r="EU48" s="300"/>
      <c r="EV48" s="300"/>
      <c r="EW48" s="300"/>
      <c r="EX48" s="300"/>
      <c r="EY48" s="300"/>
      <c r="EZ48" s="300"/>
      <c r="FA48" s="300"/>
      <c r="FB48" s="300"/>
      <c r="FC48" s="300"/>
      <c r="FD48" s="300"/>
      <c r="FE48" s="300"/>
      <c r="FF48" s="300"/>
      <c r="FG48" s="300"/>
      <c r="FH48" s="300"/>
      <c r="FI48" s="300"/>
      <c r="FJ48" s="300"/>
      <c r="FK48" s="300"/>
      <c r="FL48" s="300"/>
      <c r="FM48" s="300"/>
      <c r="FN48" s="300"/>
      <c r="FO48" s="300"/>
      <c r="FP48" s="300"/>
      <c r="FQ48" s="300"/>
      <c r="FR48" s="300"/>
      <c r="FS48" s="300"/>
      <c r="FT48" s="300"/>
      <c r="FU48" s="300"/>
      <c r="FV48" s="300"/>
      <c r="FW48" s="300"/>
      <c r="FX48" s="300"/>
      <c r="FY48" s="300"/>
      <c r="FZ48" s="300"/>
      <c r="GA48" s="300"/>
      <c r="GB48" s="300"/>
      <c r="GC48" s="300"/>
      <c r="GD48" s="300"/>
      <c r="GE48" s="300"/>
      <c r="GF48" s="300"/>
      <c r="GG48" s="300"/>
      <c r="GH48" s="300"/>
      <c r="GI48" s="300"/>
      <c r="GJ48" s="300"/>
      <c r="GK48" s="300"/>
      <c r="GL48" s="300"/>
      <c r="GM48" s="300"/>
      <c r="GN48" s="300"/>
      <c r="GO48" s="300"/>
      <c r="GP48" s="300"/>
      <c r="GQ48" s="297">
        <v>66924</v>
      </c>
      <c r="GR48" s="298"/>
      <c r="GS48" s="298"/>
      <c r="GT48" s="298"/>
      <c r="GU48" s="298"/>
      <c r="GV48" s="298"/>
      <c r="GW48" s="298"/>
      <c r="GX48" s="298"/>
      <c r="GY48" s="298"/>
      <c r="GZ48" s="298"/>
      <c r="HA48" s="299"/>
      <c r="HB48" s="102">
        <f t="shared" si="87"/>
        <v>0</v>
      </c>
      <c r="HC48" s="297">
        <v>61502</v>
      </c>
      <c r="HD48" s="298"/>
      <c r="HE48" s="298"/>
      <c r="HF48" s="298"/>
      <c r="HG48" s="298"/>
      <c r="HH48" s="298"/>
      <c r="HI48" s="298"/>
      <c r="HJ48" s="298"/>
      <c r="HK48" s="298"/>
      <c r="HL48" s="298"/>
      <c r="HM48" s="299"/>
      <c r="HN48" s="102">
        <f t="shared" si="88"/>
        <v>0</v>
      </c>
      <c r="HO48" s="297">
        <v>29891</v>
      </c>
      <c r="HP48" s="298"/>
      <c r="HQ48" s="298"/>
      <c r="HR48" s="298"/>
      <c r="HS48" s="298"/>
      <c r="HT48" s="298"/>
      <c r="HU48" s="298"/>
      <c r="HV48" s="298"/>
      <c r="HW48" s="298"/>
      <c r="HX48" s="298"/>
      <c r="HY48" s="299"/>
      <c r="HZ48" s="102">
        <f t="shared" si="79"/>
        <v>0</v>
      </c>
      <c r="IA48" s="297">
        <v>31795</v>
      </c>
      <c r="IB48" s="298"/>
      <c r="IC48" s="298"/>
      <c r="ID48" s="298"/>
      <c r="IE48" s="298"/>
      <c r="IF48" s="298"/>
      <c r="IG48" s="298"/>
      <c r="IH48" s="298"/>
      <c r="II48" s="298"/>
      <c r="IJ48" s="298"/>
      <c r="IK48" s="299"/>
      <c r="IL48" s="102">
        <f t="shared" si="80"/>
        <v>0</v>
      </c>
      <c r="IM48" s="297"/>
      <c r="IN48" s="298"/>
      <c r="IO48" s="298"/>
      <c r="IP48" s="298"/>
      <c r="IQ48" s="298"/>
      <c r="IR48" s="298"/>
      <c r="IS48" s="298"/>
      <c r="IT48" s="298"/>
      <c r="IU48" s="298"/>
      <c r="IV48" s="298"/>
      <c r="IW48" s="299"/>
      <c r="IX48" s="102">
        <f t="shared" si="81"/>
        <v>0</v>
      </c>
    </row>
    <row r="49" spans="1:258" ht="11.25" customHeight="1" x14ac:dyDescent="0.2">
      <c r="A49" s="221" t="s">
        <v>53</v>
      </c>
      <c r="B49" s="157">
        <f t="shared" si="82"/>
        <v>0</v>
      </c>
      <c r="C49" s="157">
        <f t="shared" si="83"/>
        <v>301</v>
      </c>
      <c r="D49" s="157">
        <f t="shared" si="84"/>
        <v>820</v>
      </c>
      <c r="E49" s="158">
        <f t="shared" si="85"/>
        <v>91.111111111111114</v>
      </c>
      <c r="F49" s="159">
        <f t="shared" si="86"/>
        <v>0</v>
      </c>
      <c r="G49" s="300"/>
      <c r="H49" s="300"/>
      <c r="I49" s="300"/>
      <c r="J49" s="300"/>
      <c r="K49" s="300"/>
      <c r="L49" s="300"/>
      <c r="M49" s="300"/>
      <c r="N49" s="300"/>
      <c r="O49" s="300"/>
      <c r="P49" s="300"/>
      <c r="Q49" s="300"/>
      <c r="R49" s="300"/>
      <c r="S49" s="300"/>
      <c r="T49" s="300"/>
      <c r="U49" s="300"/>
      <c r="V49" s="300"/>
      <c r="W49" s="300"/>
      <c r="X49" s="300"/>
      <c r="Y49" s="300"/>
      <c r="Z49" s="300"/>
      <c r="AA49" s="300"/>
      <c r="AB49" s="300"/>
      <c r="AC49" s="300"/>
      <c r="AD49" s="300"/>
      <c r="AE49" s="300"/>
      <c r="AF49" s="300"/>
      <c r="AG49" s="300"/>
      <c r="AH49" s="300"/>
      <c r="AI49" s="300"/>
      <c r="AJ49" s="300"/>
      <c r="AK49" s="300"/>
      <c r="AL49" s="300"/>
      <c r="AM49" s="300"/>
      <c r="AN49" s="300"/>
      <c r="AO49" s="300"/>
      <c r="AP49" s="300"/>
      <c r="AQ49" s="300"/>
      <c r="AR49" s="300"/>
      <c r="AS49" s="300"/>
      <c r="AT49" s="300"/>
      <c r="AU49" s="300"/>
      <c r="AV49" s="300"/>
      <c r="AW49" s="300"/>
      <c r="AX49" s="300"/>
      <c r="AY49" s="300"/>
      <c r="AZ49" s="300"/>
      <c r="BA49" s="300"/>
      <c r="BB49" s="300"/>
      <c r="BC49" s="300"/>
      <c r="BD49" s="300"/>
      <c r="BE49" s="300"/>
      <c r="BF49" s="300"/>
      <c r="BG49" s="300"/>
      <c r="BH49" s="300"/>
      <c r="BI49" s="300"/>
      <c r="BJ49" s="300"/>
      <c r="BK49" s="300"/>
      <c r="BL49" s="300"/>
      <c r="BM49" s="300"/>
      <c r="BN49" s="300"/>
      <c r="BO49" s="300"/>
      <c r="BP49" s="300"/>
      <c r="BQ49" s="300"/>
      <c r="BR49" s="300"/>
      <c r="BS49" s="300"/>
      <c r="BT49" s="300"/>
      <c r="BU49" s="300"/>
      <c r="BV49" s="300"/>
      <c r="BW49" s="300"/>
      <c r="BX49" s="300"/>
      <c r="BY49" s="300"/>
      <c r="BZ49" s="300"/>
      <c r="CA49" s="300"/>
      <c r="CB49" s="300"/>
      <c r="CC49" s="300"/>
      <c r="CD49" s="300"/>
      <c r="CE49" s="300"/>
      <c r="CF49" s="300"/>
      <c r="CG49" s="300"/>
      <c r="CH49" s="300"/>
      <c r="CI49" s="300"/>
      <c r="CJ49" s="300"/>
      <c r="CK49" s="300"/>
      <c r="CL49" s="300"/>
      <c r="CM49" s="300"/>
      <c r="CN49" s="300"/>
      <c r="CO49" s="300"/>
      <c r="CP49" s="300"/>
      <c r="CQ49" s="300"/>
      <c r="CR49" s="300"/>
      <c r="CS49" s="300"/>
      <c r="CT49" s="300"/>
      <c r="CU49" s="300"/>
      <c r="CV49" s="300"/>
      <c r="CW49" s="300"/>
      <c r="CX49" s="300"/>
      <c r="CY49" s="300"/>
      <c r="CZ49" s="300"/>
      <c r="DA49" s="300"/>
      <c r="DB49" s="300"/>
      <c r="DC49" s="300"/>
      <c r="DD49" s="300"/>
      <c r="DE49" s="300"/>
      <c r="DF49" s="300"/>
      <c r="DG49" s="300"/>
      <c r="DH49" s="300"/>
      <c r="DI49" s="300"/>
      <c r="DJ49" s="300"/>
      <c r="DK49" s="300"/>
      <c r="DL49" s="300"/>
      <c r="DM49" s="300"/>
      <c r="DN49" s="300"/>
      <c r="DO49" s="300"/>
      <c r="DP49" s="300"/>
      <c r="DQ49" s="300"/>
      <c r="DR49" s="300"/>
      <c r="DS49" s="300"/>
      <c r="DT49" s="300"/>
      <c r="DU49" s="300"/>
      <c r="DV49" s="300"/>
      <c r="DW49" s="300"/>
      <c r="DX49" s="300"/>
      <c r="DY49" s="300"/>
      <c r="DZ49" s="300"/>
      <c r="EA49" s="300"/>
      <c r="EB49" s="300"/>
      <c r="EC49" s="300"/>
      <c r="ED49" s="300"/>
      <c r="EE49" s="300"/>
      <c r="EF49" s="300"/>
      <c r="EG49" s="300"/>
      <c r="EH49" s="300"/>
      <c r="EI49" s="300"/>
      <c r="EJ49" s="300"/>
      <c r="EK49" s="300"/>
      <c r="EL49" s="300"/>
      <c r="EM49" s="300"/>
      <c r="EN49" s="300"/>
      <c r="EO49" s="300"/>
      <c r="EP49" s="300"/>
      <c r="EQ49" s="300"/>
      <c r="ER49" s="300"/>
      <c r="ES49" s="300"/>
      <c r="ET49" s="300"/>
      <c r="EU49" s="300"/>
      <c r="EV49" s="300"/>
      <c r="EW49" s="300"/>
      <c r="EX49" s="300"/>
      <c r="EY49" s="300"/>
      <c r="EZ49" s="300"/>
      <c r="FA49" s="300"/>
      <c r="FB49" s="300"/>
      <c r="FC49" s="300"/>
      <c r="FD49" s="300"/>
      <c r="FE49" s="300"/>
      <c r="FF49" s="300"/>
      <c r="FG49" s="300"/>
      <c r="FH49" s="300"/>
      <c r="FI49" s="300"/>
      <c r="FJ49" s="300"/>
      <c r="FK49" s="300"/>
      <c r="FL49" s="300"/>
      <c r="FM49" s="300"/>
      <c r="FN49" s="300"/>
      <c r="FO49" s="300"/>
      <c r="FP49" s="300"/>
      <c r="FQ49" s="300"/>
      <c r="FR49" s="300"/>
      <c r="FS49" s="300"/>
      <c r="FT49" s="300"/>
      <c r="FU49" s="300"/>
      <c r="FV49" s="300"/>
      <c r="FW49" s="300"/>
      <c r="FX49" s="300"/>
      <c r="FY49" s="300"/>
      <c r="FZ49" s="300"/>
      <c r="GA49" s="300"/>
      <c r="GB49" s="300"/>
      <c r="GC49" s="300"/>
      <c r="GD49" s="300"/>
      <c r="GE49" s="300"/>
      <c r="GF49" s="300"/>
      <c r="GG49" s="300"/>
      <c r="GH49" s="300"/>
      <c r="GI49" s="300"/>
      <c r="GJ49" s="300"/>
      <c r="GK49" s="300"/>
      <c r="GL49" s="300"/>
      <c r="GM49" s="300"/>
      <c r="GN49" s="300"/>
      <c r="GO49" s="300"/>
      <c r="GP49" s="300"/>
      <c r="GQ49" s="297">
        <v>301</v>
      </c>
      <c r="GR49" s="298"/>
      <c r="GS49" s="298"/>
      <c r="GT49" s="298"/>
      <c r="GU49" s="298"/>
      <c r="GV49" s="298"/>
      <c r="GW49" s="298"/>
      <c r="GX49" s="298"/>
      <c r="GY49" s="298"/>
      <c r="GZ49" s="298"/>
      <c r="HA49" s="299"/>
      <c r="HB49" s="102">
        <f t="shared" si="87"/>
        <v>0</v>
      </c>
      <c r="HC49" s="297">
        <v>256</v>
      </c>
      <c r="HD49" s="298"/>
      <c r="HE49" s="298"/>
      <c r="HF49" s="298"/>
      <c r="HG49" s="298"/>
      <c r="HH49" s="298"/>
      <c r="HI49" s="298"/>
      <c r="HJ49" s="298"/>
      <c r="HK49" s="298"/>
      <c r="HL49" s="298"/>
      <c r="HM49" s="299"/>
      <c r="HN49" s="102">
        <f t="shared" si="88"/>
        <v>0</v>
      </c>
      <c r="HO49" s="297">
        <v>91</v>
      </c>
      <c r="HP49" s="298"/>
      <c r="HQ49" s="298"/>
      <c r="HR49" s="298"/>
      <c r="HS49" s="298"/>
      <c r="HT49" s="298"/>
      <c r="HU49" s="298"/>
      <c r="HV49" s="298"/>
      <c r="HW49" s="298"/>
      <c r="HX49" s="298"/>
      <c r="HY49" s="299"/>
      <c r="HZ49" s="102">
        <f t="shared" si="79"/>
        <v>0</v>
      </c>
      <c r="IA49" s="297">
        <v>172</v>
      </c>
      <c r="IB49" s="298"/>
      <c r="IC49" s="298"/>
      <c r="ID49" s="298"/>
      <c r="IE49" s="298"/>
      <c r="IF49" s="298"/>
      <c r="IG49" s="298"/>
      <c r="IH49" s="298"/>
      <c r="II49" s="298"/>
      <c r="IJ49" s="298"/>
      <c r="IK49" s="299"/>
      <c r="IL49" s="102">
        <f t="shared" si="80"/>
        <v>0</v>
      </c>
      <c r="IM49" s="297"/>
      <c r="IN49" s="298"/>
      <c r="IO49" s="298"/>
      <c r="IP49" s="298"/>
      <c r="IQ49" s="298"/>
      <c r="IR49" s="298"/>
      <c r="IS49" s="298"/>
      <c r="IT49" s="298"/>
      <c r="IU49" s="298"/>
      <c r="IV49" s="298"/>
      <c r="IW49" s="299"/>
      <c r="IX49" s="102">
        <f t="shared" si="81"/>
        <v>0</v>
      </c>
    </row>
    <row r="50" spans="1:258" ht="11.25" customHeight="1" x14ac:dyDescent="0.2">
      <c r="A50" s="221" t="s">
        <v>54</v>
      </c>
      <c r="B50" s="157">
        <f t="shared" si="82"/>
        <v>0</v>
      </c>
      <c r="C50" s="157">
        <f t="shared" si="83"/>
        <v>154399</v>
      </c>
      <c r="D50" s="157">
        <f t="shared" si="84"/>
        <v>439208</v>
      </c>
      <c r="E50" s="158">
        <f t="shared" si="85"/>
        <v>48800.888888888891</v>
      </c>
      <c r="F50" s="159">
        <f t="shared" si="86"/>
        <v>0</v>
      </c>
      <c r="G50" s="300"/>
      <c r="H50" s="300"/>
      <c r="I50" s="300"/>
      <c r="J50" s="300"/>
      <c r="K50" s="300"/>
      <c r="L50" s="300"/>
      <c r="M50" s="300"/>
      <c r="N50" s="300"/>
      <c r="O50" s="300"/>
      <c r="P50" s="300"/>
      <c r="Q50" s="300"/>
      <c r="R50" s="300"/>
      <c r="S50" s="300"/>
      <c r="T50" s="300"/>
      <c r="U50" s="300"/>
      <c r="V50" s="300"/>
      <c r="W50" s="300"/>
      <c r="X50" s="300"/>
      <c r="Y50" s="300"/>
      <c r="Z50" s="300"/>
      <c r="AA50" s="300"/>
      <c r="AB50" s="300"/>
      <c r="AC50" s="300"/>
      <c r="AD50" s="300"/>
      <c r="AE50" s="300"/>
      <c r="AF50" s="300"/>
      <c r="AG50" s="300"/>
      <c r="AH50" s="300"/>
      <c r="AI50" s="300"/>
      <c r="AJ50" s="300"/>
      <c r="AK50" s="300"/>
      <c r="AL50" s="300"/>
      <c r="AM50" s="300"/>
      <c r="AN50" s="300"/>
      <c r="AO50" s="300"/>
      <c r="AP50" s="300"/>
      <c r="AQ50" s="300"/>
      <c r="AR50" s="300"/>
      <c r="AS50" s="300"/>
      <c r="AT50" s="300"/>
      <c r="AU50" s="300"/>
      <c r="AV50" s="300"/>
      <c r="AW50" s="300"/>
      <c r="AX50" s="300"/>
      <c r="AY50" s="300"/>
      <c r="AZ50" s="300"/>
      <c r="BA50" s="300"/>
      <c r="BB50" s="300"/>
      <c r="BC50" s="300"/>
      <c r="BD50" s="300"/>
      <c r="BE50" s="300"/>
      <c r="BF50" s="300"/>
      <c r="BG50" s="300"/>
      <c r="BH50" s="300"/>
      <c r="BI50" s="300"/>
      <c r="BJ50" s="300"/>
      <c r="BK50" s="300"/>
      <c r="BL50" s="300"/>
      <c r="BM50" s="300"/>
      <c r="BN50" s="300"/>
      <c r="BO50" s="300"/>
      <c r="BP50" s="300"/>
      <c r="BQ50" s="300"/>
      <c r="BR50" s="300"/>
      <c r="BS50" s="300"/>
      <c r="BT50" s="300"/>
      <c r="BU50" s="300"/>
      <c r="BV50" s="300"/>
      <c r="BW50" s="300"/>
      <c r="BX50" s="300"/>
      <c r="BY50" s="300"/>
      <c r="BZ50" s="300"/>
      <c r="CA50" s="300"/>
      <c r="CB50" s="300"/>
      <c r="CC50" s="300"/>
      <c r="CD50" s="300"/>
      <c r="CE50" s="300"/>
      <c r="CF50" s="300"/>
      <c r="CG50" s="300"/>
      <c r="CH50" s="300"/>
      <c r="CI50" s="300"/>
      <c r="CJ50" s="300"/>
      <c r="CK50" s="300"/>
      <c r="CL50" s="300"/>
      <c r="CM50" s="300"/>
      <c r="CN50" s="300"/>
      <c r="CO50" s="300"/>
      <c r="CP50" s="300"/>
      <c r="CQ50" s="300"/>
      <c r="CR50" s="300"/>
      <c r="CS50" s="300"/>
      <c r="CT50" s="300"/>
      <c r="CU50" s="300"/>
      <c r="CV50" s="300"/>
      <c r="CW50" s="300"/>
      <c r="CX50" s="300"/>
      <c r="CY50" s="300"/>
      <c r="CZ50" s="300"/>
      <c r="DA50" s="300"/>
      <c r="DB50" s="300"/>
      <c r="DC50" s="300"/>
      <c r="DD50" s="300"/>
      <c r="DE50" s="300"/>
      <c r="DF50" s="300"/>
      <c r="DG50" s="300"/>
      <c r="DH50" s="300"/>
      <c r="DI50" s="300"/>
      <c r="DJ50" s="300"/>
      <c r="DK50" s="300"/>
      <c r="DL50" s="300"/>
      <c r="DM50" s="300"/>
      <c r="DN50" s="300"/>
      <c r="DO50" s="300"/>
      <c r="DP50" s="300"/>
      <c r="DQ50" s="300"/>
      <c r="DR50" s="300"/>
      <c r="DS50" s="300"/>
      <c r="DT50" s="300"/>
      <c r="DU50" s="300"/>
      <c r="DV50" s="300"/>
      <c r="DW50" s="300"/>
      <c r="DX50" s="300"/>
      <c r="DY50" s="300"/>
      <c r="DZ50" s="300"/>
      <c r="EA50" s="300"/>
      <c r="EB50" s="300"/>
      <c r="EC50" s="300"/>
      <c r="ED50" s="300"/>
      <c r="EE50" s="300"/>
      <c r="EF50" s="300"/>
      <c r="EG50" s="300"/>
      <c r="EH50" s="300"/>
      <c r="EI50" s="300"/>
      <c r="EJ50" s="300"/>
      <c r="EK50" s="300"/>
      <c r="EL50" s="300"/>
      <c r="EM50" s="300"/>
      <c r="EN50" s="300"/>
      <c r="EO50" s="300"/>
      <c r="EP50" s="300"/>
      <c r="EQ50" s="300"/>
      <c r="ER50" s="300"/>
      <c r="ES50" s="300"/>
      <c r="ET50" s="300"/>
      <c r="EU50" s="300"/>
      <c r="EV50" s="300"/>
      <c r="EW50" s="300"/>
      <c r="EX50" s="300"/>
      <c r="EY50" s="300"/>
      <c r="EZ50" s="300"/>
      <c r="FA50" s="300"/>
      <c r="FB50" s="300"/>
      <c r="FC50" s="300"/>
      <c r="FD50" s="300"/>
      <c r="FE50" s="300"/>
      <c r="FF50" s="300"/>
      <c r="FG50" s="300"/>
      <c r="FH50" s="300"/>
      <c r="FI50" s="300"/>
      <c r="FJ50" s="300"/>
      <c r="FK50" s="300"/>
      <c r="FL50" s="300"/>
      <c r="FM50" s="300"/>
      <c r="FN50" s="300"/>
      <c r="FO50" s="300"/>
      <c r="FP50" s="300"/>
      <c r="FQ50" s="300"/>
      <c r="FR50" s="300"/>
      <c r="FS50" s="300"/>
      <c r="FT50" s="300"/>
      <c r="FU50" s="300"/>
      <c r="FV50" s="300"/>
      <c r="FW50" s="300"/>
      <c r="FX50" s="300"/>
      <c r="FY50" s="300"/>
      <c r="FZ50" s="300"/>
      <c r="GA50" s="300"/>
      <c r="GB50" s="300"/>
      <c r="GC50" s="300"/>
      <c r="GD50" s="300"/>
      <c r="GE50" s="300"/>
      <c r="GF50" s="300"/>
      <c r="GG50" s="300"/>
      <c r="GH50" s="300"/>
      <c r="GI50" s="300"/>
      <c r="GJ50" s="300"/>
      <c r="GK50" s="300"/>
      <c r="GL50" s="300"/>
      <c r="GM50" s="300"/>
      <c r="GN50" s="300"/>
      <c r="GO50" s="300"/>
      <c r="GP50" s="300"/>
      <c r="GQ50" s="297">
        <v>154399</v>
      </c>
      <c r="GR50" s="298"/>
      <c r="GS50" s="298"/>
      <c r="GT50" s="298"/>
      <c r="GU50" s="298"/>
      <c r="GV50" s="298"/>
      <c r="GW50" s="298"/>
      <c r="GX50" s="298"/>
      <c r="GY50" s="298"/>
      <c r="GZ50" s="299"/>
      <c r="HA50" s="299"/>
      <c r="HB50" s="102">
        <f t="shared" si="87"/>
        <v>0</v>
      </c>
      <c r="HC50" s="297">
        <v>133161</v>
      </c>
      <c r="HD50" s="298"/>
      <c r="HE50" s="298"/>
      <c r="HF50" s="298"/>
      <c r="HG50" s="298"/>
      <c r="HH50" s="298"/>
      <c r="HI50" s="298"/>
      <c r="HJ50" s="298"/>
      <c r="HK50" s="298"/>
      <c r="HL50" s="298"/>
      <c r="HM50" s="299"/>
      <c r="HN50" s="102">
        <f t="shared" si="88"/>
        <v>0</v>
      </c>
      <c r="HO50" s="297">
        <v>69123</v>
      </c>
      <c r="HP50" s="298"/>
      <c r="HQ50" s="298"/>
      <c r="HR50" s="298"/>
      <c r="HS50" s="298"/>
      <c r="HT50" s="298"/>
      <c r="HU50" s="298"/>
      <c r="HV50" s="298"/>
      <c r="HW50" s="298"/>
      <c r="HX50" s="298"/>
      <c r="HY50" s="299"/>
      <c r="HZ50" s="102">
        <f t="shared" si="79"/>
        <v>0</v>
      </c>
      <c r="IA50" s="297">
        <v>82525</v>
      </c>
      <c r="IB50" s="298"/>
      <c r="IC50" s="298"/>
      <c r="ID50" s="298"/>
      <c r="IE50" s="298"/>
      <c r="IF50" s="298"/>
      <c r="IG50" s="298"/>
      <c r="IH50" s="298"/>
      <c r="II50" s="298"/>
      <c r="IJ50" s="298"/>
      <c r="IK50" s="299"/>
      <c r="IL50" s="102">
        <f t="shared" si="80"/>
        <v>0</v>
      </c>
      <c r="IM50" s="297"/>
      <c r="IN50" s="298"/>
      <c r="IO50" s="298"/>
      <c r="IP50" s="298"/>
      <c r="IQ50" s="298"/>
      <c r="IR50" s="298"/>
      <c r="IS50" s="298"/>
      <c r="IT50" s="298"/>
      <c r="IU50" s="298"/>
      <c r="IV50" s="298"/>
      <c r="IW50" s="299"/>
      <c r="IX50" s="102">
        <f t="shared" si="81"/>
        <v>0</v>
      </c>
    </row>
    <row r="51" spans="1:258" ht="11.25" customHeight="1" x14ac:dyDescent="0.2">
      <c r="A51" s="221" t="s">
        <v>55</v>
      </c>
      <c r="B51" s="157">
        <f t="shared" si="82"/>
        <v>0</v>
      </c>
      <c r="C51" s="157">
        <f t="shared" si="83"/>
        <v>323</v>
      </c>
      <c r="D51" s="157">
        <f t="shared" si="84"/>
        <v>925</v>
      </c>
      <c r="E51" s="158">
        <f t="shared" si="85"/>
        <v>102.77777777777777</v>
      </c>
      <c r="F51" s="159">
        <f t="shared" si="86"/>
        <v>0</v>
      </c>
      <c r="G51" s="300"/>
      <c r="H51" s="300"/>
      <c r="I51" s="300"/>
      <c r="J51" s="300"/>
      <c r="K51" s="300"/>
      <c r="L51" s="300"/>
      <c r="M51" s="300"/>
      <c r="N51" s="300"/>
      <c r="O51" s="300"/>
      <c r="P51" s="300"/>
      <c r="Q51" s="300"/>
      <c r="R51" s="300"/>
      <c r="S51" s="300"/>
      <c r="T51" s="300"/>
      <c r="U51" s="300"/>
      <c r="V51" s="300"/>
      <c r="W51" s="300"/>
      <c r="X51" s="300"/>
      <c r="Y51" s="300"/>
      <c r="Z51" s="300"/>
      <c r="AA51" s="300"/>
      <c r="AB51" s="300"/>
      <c r="AC51" s="300"/>
      <c r="AD51" s="300"/>
      <c r="AE51" s="300"/>
      <c r="AF51" s="300"/>
      <c r="AG51" s="300"/>
      <c r="AH51" s="300"/>
      <c r="AI51" s="300"/>
      <c r="AJ51" s="300"/>
      <c r="AK51" s="300"/>
      <c r="AL51" s="300"/>
      <c r="AM51" s="300"/>
      <c r="AN51" s="300"/>
      <c r="AO51" s="300"/>
      <c r="AP51" s="300"/>
      <c r="AQ51" s="300"/>
      <c r="AR51" s="300"/>
      <c r="AS51" s="300"/>
      <c r="AT51" s="300"/>
      <c r="AU51" s="300"/>
      <c r="AV51" s="300"/>
      <c r="AW51" s="300"/>
      <c r="AX51" s="300"/>
      <c r="AY51" s="300"/>
      <c r="AZ51" s="300"/>
      <c r="BA51" s="300"/>
      <c r="BB51" s="300"/>
      <c r="BC51" s="300"/>
      <c r="BD51" s="300"/>
      <c r="BE51" s="300"/>
      <c r="BF51" s="300"/>
      <c r="BG51" s="300"/>
      <c r="BH51" s="300"/>
      <c r="BI51" s="300"/>
      <c r="BJ51" s="300"/>
      <c r="BK51" s="300"/>
      <c r="BL51" s="300"/>
      <c r="BM51" s="300"/>
      <c r="BN51" s="300"/>
      <c r="BO51" s="300"/>
      <c r="BP51" s="300"/>
      <c r="BQ51" s="300"/>
      <c r="BR51" s="300"/>
      <c r="BS51" s="300"/>
      <c r="BT51" s="300"/>
      <c r="BU51" s="300"/>
      <c r="BV51" s="300"/>
      <c r="BW51" s="300"/>
      <c r="BX51" s="300"/>
      <c r="BY51" s="300"/>
      <c r="BZ51" s="300"/>
      <c r="CA51" s="300"/>
      <c r="CB51" s="300"/>
      <c r="CC51" s="300"/>
      <c r="CD51" s="300"/>
      <c r="CE51" s="300"/>
      <c r="CF51" s="300"/>
      <c r="CG51" s="300"/>
      <c r="CH51" s="300"/>
      <c r="CI51" s="300"/>
      <c r="CJ51" s="300"/>
      <c r="CK51" s="300"/>
      <c r="CL51" s="300"/>
      <c r="CM51" s="300"/>
      <c r="CN51" s="300"/>
      <c r="CO51" s="300"/>
      <c r="CP51" s="300"/>
      <c r="CQ51" s="300"/>
      <c r="CR51" s="300"/>
      <c r="CS51" s="300"/>
      <c r="CT51" s="300"/>
      <c r="CU51" s="300"/>
      <c r="CV51" s="300"/>
      <c r="CW51" s="300"/>
      <c r="CX51" s="300"/>
      <c r="CY51" s="300"/>
      <c r="CZ51" s="300"/>
      <c r="DA51" s="300"/>
      <c r="DB51" s="300"/>
      <c r="DC51" s="300"/>
      <c r="DD51" s="300"/>
      <c r="DE51" s="300"/>
      <c r="DF51" s="300"/>
      <c r="DG51" s="300"/>
      <c r="DH51" s="300"/>
      <c r="DI51" s="300"/>
      <c r="DJ51" s="300"/>
      <c r="DK51" s="300"/>
      <c r="DL51" s="300"/>
      <c r="DM51" s="300"/>
      <c r="DN51" s="300"/>
      <c r="DO51" s="300"/>
      <c r="DP51" s="300"/>
      <c r="DQ51" s="300"/>
      <c r="DR51" s="300"/>
      <c r="DS51" s="300"/>
      <c r="DT51" s="300"/>
      <c r="DU51" s="300"/>
      <c r="DV51" s="300"/>
      <c r="DW51" s="300"/>
      <c r="DX51" s="300"/>
      <c r="DY51" s="300"/>
      <c r="DZ51" s="300"/>
      <c r="EA51" s="300"/>
      <c r="EB51" s="300"/>
      <c r="EC51" s="300"/>
      <c r="ED51" s="300"/>
      <c r="EE51" s="300"/>
      <c r="EF51" s="300"/>
      <c r="EG51" s="300"/>
      <c r="EH51" s="300"/>
      <c r="EI51" s="300"/>
      <c r="EJ51" s="300"/>
      <c r="EK51" s="300"/>
      <c r="EL51" s="300"/>
      <c r="EM51" s="300"/>
      <c r="EN51" s="300"/>
      <c r="EO51" s="300"/>
      <c r="EP51" s="300"/>
      <c r="EQ51" s="300"/>
      <c r="ER51" s="300"/>
      <c r="ES51" s="300"/>
      <c r="ET51" s="300"/>
      <c r="EU51" s="300"/>
      <c r="EV51" s="300"/>
      <c r="EW51" s="300"/>
      <c r="EX51" s="300"/>
      <c r="EY51" s="300"/>
      <c r="EZ51" s="300"/>
      <c r="FA51" s="300"/>
      <c r="FB51" s="300"/>
      <c r="FC51" s="300"/>
      <c r="FD51" s="300"/>
      <c r="FE51" s="300"/>
      <c r="FF51" s="300"/>
      <c r="FG51" s="300"/>
      <c r="FH51" s="300"/>
      <c r="FI51" s="300"/>
      <c r="FJ51" s="300"/>
      <c r="FK51" s="300"/>
      <c r="FL51" s="300"/>
      <c r="FM51" s="300"/>
      <c r="FN51" s="300"/>
      <c r="FO51" s="300"/>
      <c r="FP51" s="300"/>
      <c r="FQ51" s="300"/>
      <c r="FR51" s="300"/>
      <c r="FS51" s="300"/>
      <c r="FT51" s="300"/>
      <c r="FU51" s="300"/>
      <c r="FV51" s="300"/>
      <c r="FW51" s="300"/>
      <c r="FX51" s="300"/>
      <c r="FY51" s="300"/>
      <c r="FZ51" s="300"/>
      <c r="GA51" s="300"/>
      <c r="GB51" s="300"/>
      <c r="GC51" s="300"/>
      <c r="GD51" s="300"/>
      <c r="GE51" s="300"/>
      <c r="GF51" s="300"/>
      <c r="GG51" s="300"/>
      <c r="GH51" s="300"/>
      <c r="GI51" s="300"/>
      <c r="GJ51" s="300"/>
      <c r="GK51" s="300"/>
      <c r="GL51" s="300"/>
      <c r="GM51" s="300"/>
      <c r="GN51" s="300"/>
      <c r="GO51" s="300"/>
      <c r="GP51" s="300"/>
      <c r="GQ51" s="297">
        <v>323</v>
      </c>
      <c r="GR51" s="298"/>
      <c r="GS51" s="298"/>
      <c r="GT51" s="298"/>
      <c r="GU51" s="298"/>
      <c r="GV51" s="298"/>
      <c r="GW51" s="298"/>
      <c r="GX51" s="298"/>
      <c r="GY51" s="298"/>
      <c r="GZ51" s="298"/>
      <c r="HA51" s="299"/>
      <c r="HB51" s="102">
        <f t="shared" si="87"/>
        <v>0</v>
      </c>
      <c r="HC51" s="297">
        <v>275</v>
      </c>
      <c r="HD51" s="298"/>
      <c r="HE51" s="298"/>
      <c r="HF51" s="298"/>
      <c r="HG51" s="298"/>
      <c r="HH51" s="298"/>
      <c r="HI51" s="298"/>
      <c r="HJ51" s="298"/>
      <c r="HK51" s="298"/>
      <c r="HL51" s="298"/>
      <c r="HM51" s="299"/>
      <c r="HN51" s="102">
        <f t="shared" si="88"/>
        <v>0</v>
      </c>
      <c r="HO51" s="297">
        <v>160</v>
      </c>
      <c r="HP51" s="298"/>
      <c r="HQ51" s="298"/>
      <c r="HR51" s="298"/>
      <c r="HS51" s="298"/>
      <c r="HT51" s="298"/>
      <c r="HU51" s="298"/>
      <c r="HV51" s="298"/>
      <c r="HW51" s="298"/>
      <c r="HX51" s="298"/>
      <c r="HY51" s="299"/>
      <c r="HZ51" s="102">
        <f t="shared" si="79"/>
        <v>0</v>
      </c>
      <c r="IA51" s="297">
        <v>167</v>
      </c>
      <c r="IB51" s="298"/>
      <c r="IC51" s="298"/>
      <c r="ID51" s="298"/>
      <c r="IE51" s="298"/>
      <c r="IF51" s="298"/>
      <c r="IG51" s="298"/>
      <c r="IH51" s="298"/>
      <c r="II51" s="298"/>
      <c r="IJ51" s="298"/>
      <c r="IK51" s="299"/>
      <c r="IL51" s="102">
        <f t="shared" si="80"/>
        <v>0</v>
      </c>
      <c r="IM51" s="297"/>
      <c r="IN51" s="298"/>
      <c r="IO51" s="298"/>
      <c r="IP51" s="298"/>
      <c r="IQ51" s="298"/>
      <c r="IR51" s="298"/>
      <c r="IS51" s="298"/>
      <c r="IT51" s="298"/>
      <c r="IU51" s="298"/>
      <c r="IV51" s="298"/>
      <c r="IW51" s="299"/>
      <c r="IX51" s="102">
        <f t="shared" si="81"/>
        <v>0</v>
      </c>
    </row>
    <row r="52" spans="1:258" ht="11.25" customHeight="1" x14ac:dyDescent="0.2">
      <c r="A52" s="221" t="s">
        <v>56</v>
      </c>
      <c r="B52" s="157">
        <f t="shared" si="82"/>
        <v>0</v>
      </c>
      <c r="C52" s="157">
        <f t="shared" si="83"/>
        <v>23539</v>
      </c>
      <c r="D52" s="157">
        <f t="shared" si="84"/>
        <v>66375</v>
      </c>
      <c r="E52" s="158">
        <f t="shared" si="85"/>
        <v>7375</v>
      </c>
      <c r="F52" s="159">
        <f t="shared" si="86"/>
        <v>0</v>
      </c>
      <c r="G52" s="300"/>
      <c r="H52" s="300"/>
      <c r="I52" s="300"/>
      <c r="J52" s="300"/>
      <c r="K52" s="300"/>
      <c r="L52" s="300"/>
      <c r="M52" s="300"/>
      <c r="N52" s="300"/>
      <c r="O52" s="300"/>
      <c r="P52" s="300"/>
      <c r="Q52" s="300"/>
      <c r="R52" s="300"/>
      <c r="S52" s="300"/>
      <c r="T52" s="300"/>
      <c r="U52" s="300"/>
      <c r="V52" s="300"/>
      <c r="W52" s="300"/>
      <c r="X52" s="300"/>
      <c r="Y52" s="300"/>
      <c r="Z52" s="300"/>
      <c r="AA52" s="300"/>
      <c r="AB52" s="300"/>
      <c r="AC52" s="300"/>
      <c r="AD52" s="300"/>
      <c r="AE52" s="300"/>
      <c r="AF52" s="300"/>
      <c r="AG52" s="300"/>
      <c r="AH52" s="300"/>
      <c r="AI52" s="300"/>
      <c r="AJ52" s="300"/>
      <c r="AK52" s="300"/>
      <c r="AL52" s="300"/>
      <c r="AM52" s="300"/>
      <c r="AN52" s="300"/>
      <c r="AO52" s="300"/>
      <c r="AP52" s="300"/>
      <c r="AQ52" s="300"/>
      <c r="AR52" s="300"/>
      <c r="AS52" s="300"/>
      <c r="AT52" s="300"/>
      <c r="AU52" s="300"/>
      <c r="AV52" s="300"/>
      <c r="AW52" s="300"/>
      <c r="AX52" s="300"/>
      <c r="AY52" s="300"/>
      <c r="AZ52" s="300"/>
      <c r="BA52" s="300"/>
      <c r="BB52" s="300"/>
      <c r="BC52" s="300"/>
      <c r="BD52" s="300"/>
      <c r="BE52" s="300"/>
      <c r="BF52" s="300"/>
      <c r="BG52" s="300"/>
      <c r="BH52" s="300"/>
      <c r="BI52" s="300"/>
      <c r="BJ52" s="300"/>
      <c r="BK52" s="300"/>
      <c r="BL52" s="300"/>
      <c r="BM52" s="300"/>
      <c r="BN52" s="300"/>
      <c r="BO52" s="300"/>
      <c r="BP52" s="300"/>
      <c r="BQ52" s="300"/>
      <c r="BR52" s="300"/>
      <c r="BS52" s="300"/>
      <c r="BT52" s="300"/>
      <c r="BU52" s="300"/>
      <c r="BV52" s="300"/>
      <c r="BW52" s="300"/>
      <c r="BX52" s="300"/>
      <c r="BY52" s="300"/>
      <c r="BZ52" s="300"/>
      <c r="CA52" s="300"/>
      <c r="CB52" s="300"/>
      <c r="CC52" s="300"/>
      <c r="CD52" s="300"/>
      <c r="CE52" s="300"/>
      <c r="CF52" s="300"/>
      <c r="CG52" s="300"/>
      <c r="CH52" s="300"/>
      <c r="CI52" s="300"/>
      <c r="CJ52" s="300"/>
      <c r="CK52" s="300"/>
      <c r="CL52" s="300"/>
      <c r="CM52" s="300"/>
      <c r="CN52" s="300"/>
      <c r="CO52" s="300"/>
      <c r="CP52" s="300"/>
      <c r="CQ52" s="300"/>
      <c r="CR52" s="300"/>
      <c r="CS52" s="300"/>
      <c r="CT52" s="300"/>
      <c r="CU52" s="300"/>
      <c r="CV52" s="300"/>
      <c r="CW52" s="300"/>
      <c r="CX52" s="300"/>
      <c r="CY52" s="300"/>
      <c r="CZ52" s="300"/>
      <c r="DA52" s="300"/>
      <c r="DB52" s="300"/>
      <c r="DC52" s="300"/>
      <c r="DD52" s="300"/>
      <c r="DE52" s="300"/>
      <c r="DF52" s="300"/>
      <c r="DG52" s="300"/>
      <c r="DH52" s="300"/>
      <c r="DI52" s="300"/>
      <c r="DJ52" s="300"/>
      <c r="DK52" s="300"/>
      <c r="DL52" s="300"/>
      <c r="DM52" s="300"/>
      <c r="DN52" s="300"/>
      <c r="DO52" s="300"/>
      <c r="DP52" s="300"/>
      <c r="DQ52" s="300"/>
      <c r="DR52" s="300"/>
      <c r="DS52" s="300"/>
      <c r="DT52" s="300"/>
      <c r="DU52" s="300"/>
      <c r="DV52" s="300"/>
      <c r="DW52" s="300"/>
      <c r="DX52" s="300"/>
      <c r="DY52" s="300"/>
      <c r="DZ52" s="300"/>
      <c r="EA52" s="300"/>
      <c r="EB52" s="300"/>
      <c r="EC52" s="300"/>
      <c r="ED52" s="300"/>
      <c r="EE52" s="300"/>
      <c r="EF52" s="300"/>
      <c r="EG52" s="300"/>
      <c r="EH52" s="300"/>
      <c r="EI52" s="300"/>
      <c r="EJ52" s="300"/>
      <c r="EK52" s="300"/>
      <c r="EL52" s="300"/>
      <c r="EM52" s="300"/>
      <c r="EN52" s="300"/>
      <c r="EO52" s="300"/>
      <c r="EP52" s="300"/>
      <c r="EQ52" s="300"/>
      <c r="ER52" s="300"/>
      <c r="ES52" s="300"/>
      <c r="ET52" s="300"/>
      <c r="EU52" s="300"/>
      <c r="EV52" s="300"/>
      <c r="EW52" s="300"/>
      <c r="EX52" s="300"/>
      <c r="EY52" s="300"/>
      <c r="EZ52" s="300"/>
      <c r="FA52" s="300"/>
      <c r="FB52" s="300"/>
      <c r="FC52" s="300"/>
      <c r="FD52" s="300"/>
      <c r="FE52" s="300"/>
      <c r="FF52" s="300"/>
      <c r="FG52" s="300"/>
      <c r="FH52" s="300"/>
      <c r="FI52" s="300"/>
      <c r="FJ52" s="300"/>
      <c r="FK52" s="300"/>
      <c r="FL52" s="300"/>
      <c r="FM52" s="300"/>
      <c r="FN52" s="300"/>
      <c r="FO52" s="300"/>
      <c r="FP52" s="300"/>
      <c r="FQ52" s="300"/>
      <c r="FR52" s="300"/>
      <c r="FS52" s="300"/>
      <c r="FT52" s="300"/>
      <c r="FU52" s="300"/>
      <c r="FV52" s="300"/>
      <c r="FW52" s="300"/>
      <c r="FX52" s="300"/>
      <c r="FY52" s="300"/>
      <c r="FZ52" s="300"/>
      <c r="GA52" s="300"/>
      <c r="GB52" s="300"/>
      <c r="GC52" s="300"/>
      <c r="GD52" s="300"/>
      <c r="GE52" s="300"/>
      <c r="GF52" s="300"/>
      <c r="GG52" s="300"/>
      <c r="GH52" s="300"/>
      <c r="GI52" s="300"/>
      <c r="GJ52" s="300"/>
      <c r="GK52" s="300"/>
      <c r="GL52" s="300"/>
      <c r="GM52" s="300"/>
      <c r="GN52" s="300"/>
      <c r="GO52" s="300"/>
      <c r="GP52" s="300"/>
      <c r="GQ52" s="297">
        <v>23539</v>
      </c>
      <c r="GR52" s="298"/>
      <c r="GS52" s="298"/>
      <c r="GT52" s="298"/>
      <c r="GU52" s="298"/>
      <c r="GV52" s="298"/>
      <c r="GW52" s="298"/>
      <c r="GX52" s="298"/>
      <c r="GY52" s="298"/>
      <c r="GZ52" s="298"/>
      <c r="HA52" s="299"/>
      <c r="HB52" s="102">
        <f t="shared" si="87"/>
        <v>0</v>
      </c>
      <c r="HC52" s="297">
        <v>19906</v>
      </c>
      <c r="HD52" s="298"/>
      <c r="HE52" s="298"/>
      <c r="HF52" s="298"/>
      <c r="HG52" s="298"/>
      <c r="HH52" s="298"/>
      <c r="HI52" s="298"/>
      <c r="HJ52" s="298"/>
      <c r="HK52" s="298"/>
      <c r="HL52" s="298"/>
      <c r="HM52" s="299"/>
      <c r="HN52" s="102">
        <f t="shared" si="88"/>
        <v>0</v>
      </c>
      <c r="HO52" s="297">
        <v>10662</v>
      </c>
      <c r="HP52" s="298"/>
      <c r="HQ52" s="298"/>
      <c r="HR52" s="298"/>
      <c r="HS52" s="298"/>
      <c r="HT52" s="298"/>
      <c r="HU52" s="298"/>
      <c r="HV52" s="298"/>
      <c r="HW52" s="298"/>
      <c r="HX52" s="298"/>
      <c r="HY52" s="299"/>
      <c r="HZ52" s="102">
        <f t="shared" si="79"/>
        <v>0</v>
      </c>
      <c r="IA52" s="297">
        <v>12268</v>
      </c>
      <c r="IB52" s="298"/>
      <c r="IC52" s="298"/>
      <c r="ID52" s="298"/>
      <c r="IE52" s="298"/>
      <c r="IF52" s="298"/>
      <c r="IG52" s="298"/>
      <c r="IH52" s="298"/>
      <c r="II52" s="298"/>
      <c r="IJ52" s="298"/>
      <c r="IK52" s="299"/>
      <c r="IL52" s="102">
        <f t="shared" si="80"/>
        <v>0</v>
      </c>
      <c r="IM52" s="297"/>
      <c r="IN52" s="298"/>
      <c r="IO52" s="298"/>
      <c r="IP52" s="298"/>
      <c r="IQ52" s="298"/>
      <c r="IR52" s="298"/>
      <c r="IS52" s="298"/>
      <c r="IT52" s="298"/>
      <c r="IU52" s="298"/>
      <c r="IV52" s="298"/>
      <c r="IW52" s="299"/>
      <c r="IX52" s="102">
        <f t="shared" si="81"/>
        <v>0</v>
      </c>
    </row>
    <row r="53" spans="1:258" ht="11.25" customHeight="1" x14ac:dyDescent="0.2">
      <c r="A53" s="221" t="s">
        <v>57</v>
      </c>
      <c r="B53" s="157">
        <f t="shared" si="82"/>
        <v>0</v>
      </c>
      <c r="C53" s="157">
        <f t="shared" si="83"/>
        <v>1119</v>
      </c>
      <c r="D53" s="157">
        <f t="shared" si="84"/>
        <v>3175</v>
      </c>
      <c r="E53" s="158">
        <f t="shared" si="85"/>
        <v>352.77777777777777</v>
      </c>
      <c r="F53" s="159">
        <f t="shared" si="86"/>
        <v>0</v>
      </c>
      <c r="G53" s="300"/>
      <c r="H53" s="300"/>
      <c r="I53" s="300"/>
      <c r="J53" s="300"/>
      <c r="K53" s="300"/>
      <c r="L53" s="300"/>
      <c r="M53" s="300"/>
      <c r="N53" s="300"/>
      <c r="O53" s="300"/>
      <c r="P53" s="300"/>
      <c r="Q53" s="300"/>
      <c r="R53" s="300"/>
      <c r="S53" s="300"/>
      <c r="T53" s="300"/>
      <c r="U53" s="300"/>
      <c r="V53" s="300"/>
      <c r="W53" s="300"/>
      <c r="X53" s="300"/>
      <c r="Y53" s="300"/>
      <c r="Z53" s="300"/>
      <c r="AA53" s="300"/>
      <c r="AB53" s="300"/>
      <c r="AC53" s="300"/>
      <c r="AD53" s="300"/>
      <c r="AE53" s="300"/>
      <c r="AF53" s="300"/>
      <c r="AG53" s="300"/>
      <c r="AH53" s="300"/>
      <c r="AI53" s="300"/>
      <c r="AJ53" s="300"/>
      <c r="AK53" s="300"/>
      <c r="AL53" s="300"/>
      <c r="AM53" s="300"/>
      <c r="AN53" s="300"/>
      <c r="AO53" s="300"/>
      <c r="AP53" s="300"/>
      <c r="AQ53" s="300"/>
      <c r="AR53" s="300"/>
      <c r="AS53" s="300"/>
      <c r="AT53" s="300"/>
      <c r="AU53" s="300"/>
      <c r="AV53" s="300"/>
      <c r="AW53" s="300"/>
      <c r="AX53" s="300"/>
      <c r="AY53" s="300"/>
      <c r="AZ53" s="300"/>
      <c r="BA53" s="300"/>
      <c r="BB53" s="300"/>
      <c r="BC53" s="300"/>
      <c r="BD53" s="300"/>
      <c r="BE53" s="300"/>
      <c r="BF53" s="300"/>
      <c r="BG53" s="300"/>
      <c r="BH53" s="300"/>
      <c r="BI53" s="300"/>
      <c r="BJ53" s="300"/>
      <c r="BK53" s="300"/>
      <c r="BL53" s="300"/>
      <c r="BM53" s="300"/>
      <c r="BN53" s="300"/>
      <c r="BO53" s="300"/>
      <c r="BP53" s="300"/>
      <c r="BQ53" s="300"/>
      <c r="BR53" s="300"/>
      <c r="BS53" s="300"/>
      <c r="BT53" s="300"/>
      <c r="BU53" s="300"/>
      <c r="BV53" s="300"/>
      <c r="BW53" s="300"/>
      <c r="BX53" s="300"/>
      <c r="BY53" s="300"/>
      <c r="BZ53" s="300"/>
      <c r="CA53" s="300"/>
      <c r="CB53" s="300"/>
      <c r="CC53" s="300"/>
      <c r="CD53" s="300"/>
      <c r="CE53" s="300"/>
      <c r="CF53" s="300"/>
      <c r="CG53" s="300"/>
      <c r="CH53" s="300"/>
      <c r="CI53" s="300"/>
      <c r="CJ53" s="300"/>
      <c r="CK53" s="300"/>
      <c r="CL53" s="300"/>
      <c r="CM53" s="300"/>
      <c r="CN53" s="300"/>
      <c r="CO53" s="300"/>
      <c r="CP53" s="300"/>
      <c r="CQ53" s="300"/>
      <c r="CR53" s="300"/>
      <c r="CS53" s="300"/>
      <c r="CT53" s="300"/>
      <c r="CU53" s="300"/>
      <c r="CV53" s="300"/>
      <c r="CW53" s="300"/>
      <c r="CX53" s="300"/>
      <c r="CY53" s="300"/>
      <c r="CZ53" s="300"/>
      <c r="DA53" s="300"/>
      <c r="DB53" s="300"/>
      <c r="DC53" s="300"/>
      <c r="DD53" s="300"/>
      <c r="DE53" s="300"/>
      <c r="DF53" s="300"/>
      <c r="DG53" s="300"/>
      <c r="DH53" s="300"/>
      <c r="DI53" s="300"/>
      <c r="DJ53" s="300"/>
      <c r="DK53" s="300"/>
      <c r="DL53" s="300"/>
      <c r="DM53" s="300"/>
      <c r="DN53" s="300"/>
      <c r="DO53" s="300"/>
      <c r="DP53" s="300"/>
      <c r="DQ53" s="300"/>
      <c r="DR53" s="300"/>
      <c r="DS53" s="300"/>
      <c r="DT53" s="300"/>
      <c r="DU53" s="300"/>
      <c r="DV53" s="300"/>
      <c r="DW53" s="300"/>
      <c r="DX53" s="300"/>
      <c r="DY53" s="300"/>
      <c r="DZ53" s="300"/>
      <c r="EA53" s="300"/>
      <c r="EB53" s="300"/>
      <c r="EC53" s="300"/>
      <c r="ED53" s="300"/>
      <c r="EE53" s="300"/>
      <c r="EF53" s="300"/>
      <c r="EG53" s="300"/>
      <c r="EH53" s="300"/>
      <c r="EI53" s="300"/>
      <c r="EJ53" s="300"/>
      <c r="EK53" s="300"/>
      <c r="EL53" s="300"/>
      <c r="EM53" s="300"/>
      <c r="EN53" s="300"/>
      <c r="EO53" s="300"/>
      <c r="EP53" s="300"/>
      <c r="EQ53" s="300"/>
      <c r="ER53" s="300"/>
      <c r="ES53" s="300"/>
      <c r="ET53" s="300"/>
      <c r="EU53" s="300"/>
      <c r="EV53" s="300"/>
      <c r="EW53" s="300"/>
      <c r="EX53" s="300"/>
      <c r="EY53" s="300"/>
      <c r="EZ53" s="300"/>
      <c r="FA53" s="300"/>
      <c r="FB53" s="300"/>
      <c r="FC53" s="300"/>
      <c r="FD53" s="300"/>
      <c r="FE53" s="300"/>
      <c r="FF53" s="300"/>
      <c r="FG53" s="300"/>
      <c r="FH53" s="300"/>
      <c r="FI53" s="300"/>
      <c r="FJ53" s="300"/>
      <c r="FK53" s="300"/>
      <c r="FL53" s="300"/>
      <c r="FM53" s="300"/>
      <c r="FN53" s="300"/>
      <c r="FO53" s="300"/>
      <c r="FP53" s="300"/>
      <c r="FQ53" s="300"/>
      <c r="FR53" s="300"/>
      <c r="FS53" s="300"/>
      <c r="FT53" s="300"/>
      <c r="FU53" s="300"/>
      <c r="FV53" s="300"/>
      <c r="FW53" s="300"/>
      <c r="FX53" s="300"/>
      <c r="FY53" s="300"/>
      <c r="FZ53" s="300"/>
      <c r="GA53" s="300"/>
      <c r="GB53" s="300"/>
      <c r="GC53" s="300"/>
      <c r="GD53" s="300"/>
      <c r="GE53" s="300"/>
      <c r="GF53" s="300"/>
      <c r="GG53" s="300"/>
      <c r="GH53" s="300"/>
      <c r="GI53" s="300"/>
      <c r="GJ53" s="300"/>
      <c r="GK53" s="300"/>
      <c r="GL53" s="300"/>
      <c r="GM53" s="300"/>
      <c r="GN53" s="300"/>
      <c r="GO53" s="300"/>
      <c r="GP53" s="300"/>
      <c r="GQ53" s="297">
        <v>1119</v>
      </c>
      <c r="GR53" s="298"/>
      <c r="GS53" s="298"/>
      <c r="GT53" s="298"/>
      <c r="GU53" s="298"/>
      <c r="GV53" s="298"/>
      <c r="GW53" s="298"/>
      <c r="GX53" s="298"/>
      <c r="GY53" s="298"/>
      <c r="GZ53" s="298"/>
      <c r="HA53" s="299"/>
      <c r="HB53" s="102">
        <f t="shared" si="87"/>
        <v>0</v>
      </c>
      <c r="HC53" s="297">
        <v>961</v>
      </c>
      <c r="HD53" s="298"/>
      <c r="HE53" s="298"/>
      <c r="HF53" s="298"/>
      <c r="HG53" s="298"/>
      <c r="HH53" s="298"/>
      <c r="HI53" s="298"/>
      <c r="HJ53" s="298"/>
      <c r="HK53" s="298"/>
      <c r="HL53" s="298"/>
      <c r="HM53" s="299"/>
      <c r="HN53" s="102">
        <f t="shared" si="88"/>
        <v>0</v>
      </c>
      <c r="HO53" s="297">
        <v>497</v>
      </c>
      <c r="HP53" s="298"/>
      <c r="HQ53" s="298"/>
      <c r="HR53" s="298"/>
      <c r="HS53" s="298"/>
      <c r="HT53" s="298"/>
      <c r="HU53" s="298"/>
      <c r="HV53" s="298"/>
      <c r="HW53" s="298"/>
      <c r="HX53" s="298"/>
      <c r="HY53" s="299"/>
      <c r="HZ53" s="102">
        <f t="shared" si="79"/>
        <v>0</v>
      </c>
      <c r="IA53" s="297">
        <v>598</v>
      </c>
      <c r="IB53" s="298"/>
      <c r="IC53" s="298"/>
      <c r="ID53" s="298"/>
      <c r="IE53" s="298"/>
      <c r="IF53" s="298"/>
      <c r="IG53" s="298"/>
      <c r="IH53" s="298"/>
      <c r="II53" s="298"/>
      <c r="IJ53" s="298"/>
      <c r="IK53" s="299"/>
      <c r="IL53" s="102">
        <f t="shared" si="80"/>
        <v>0</v>
      </c>
      <c r="IM53" s="297"/>
      <c r="IN53" s="298"/>
      <c r="IO53" s="298"/>
      <c r="IP53" s="298"/>
      <c r="IQ53" s="298"/>
      <c r="IR53" s="298"/>
      <c r="IS53" s="298"/>
      <c r="IT53" s="298"/>
      <c r="IU53" s="298"/>
      <c r="IV53" s="298"/>
      <c r="IW53" s="299"/>
      <c r="IX53" s="102">
        <f t="shared" si="81"/>
        <v>0</v>
      </c>
    </row>
    <row r="54" spans="1:258" ht="11.25" customHeight="1" x14ac:dyDescent="0.2">
      <c r="A54" s="221" t="s">
        <v>75</v>
      </c>
      <c r="B54" s="157">
        <f t="shared" si="82"/>
        <v>0</v>
      </c>
      <c r="C54" s="157">
        <f t="shared" si="83"/>
        <v>34218</v>
      </c>
      <c r="D54" s="157">
        <f t="shared" si="84"/>
        <v>96796</v>
      </c>
      <c r="E54" s="158">
        <f t="shared" si="85"/>
        <v>10755.111111111111</v>
      </c>
      <c r="F54" s="159">
        <f t="shared" si="86"/>
        <v>0</v>
      </c>
      <c r="G54" s="300"/>
      <c r="H54" s="300"/>
      <c r="I54" s="300"/>
      <c r="J54" s="300"/>
      <c r="K54" s="300"/>
      <c r="L54" s="300"/>
      <c r="M54" s="300"/>
      <c r="N54" s="300"/>
      <c r="O54" s="300"/>
      <c r="P54" s="300"/>
      <c r="Q54" s="300"/>
      <c r="R54" s="300"/>
      <c r="S54" s="300"/>
      <c r="T54" s="300"/>
      <c r="U54" s="300"/>
      <c r="V54" s="300"/>
      <c r="W54" s="300"/>
      <c r="X54" s="300"/>
      <c r="Y54" s="300"/>
      <c r="Z54" s="300"/>
      <c r="AA54" s="300"/>
      <c r="AB54" s="300"/>
      <c r="AC54" s="300"/>
      <c r="AD54" s="300"/>
      <c r="AE54" s="300"/>
      <c r="AF54" s="300"/>
      <c r="AG54" s="300"/>
      <c r="AH54" s="300"/>
      <c r="AI54" s="300"/>
      <c r="AJ54" s="300"/>
      <c r="AK54" s="300"/>
      <c r="AL54" s="300"/>
      <c r="AM54" s="300"/>
      <c r="AN54" s="300"/>
      <c r="AO54" s="300"/>
      <c r="AP54" s="300"/>
      <c r="AQ54" s="300"/>
      <c r="AR54" s="300"/>
      <c r="AS54" s="300"/>
      <c r="AT54" s="300"/>
      <c r="AU54" s="300"/>
      <c r="AV54" s="300"/>
      <c r="AW54" s="300"/>
      <c r="AX54" s="300"/>
      <c r="AY54" s="300"/>
      <c r="AZ54" s="300"/>
      <c r="BA54" s="300"/>
      <c r="BB54" s="300"/>
      <c r="BC54" s="300"/>
      <c r="BD54" s="300"/>
      <c r="BE54" s="300"/>
      <c r="BF54" s="300"/>
      <c r="BG54" s="300"/>
      <c r="BH54" s="300"/>
      <c r="BI54" s="300"/>
      <c r="BJ54" s="300"/>
      <c r="BK54" s="300"/>
      <c r="BL54" s="300"/>
      <c r="BM54" s="300"/>
      <c r="BN54" s="300"/>
      <c r="BO54" s="300"/>
      <c r="BP54" s="300"/>
      <c r="BQ54" s="300"/>
      <c r="BR54" s="300"/>
      <c r="BS54" s="300"/>
      <c r="BT54" s="300"/>
      <c r="BU54" s="300"/>
      <c r="BV54" s="300"/>
      <c r="BW54" s="300"/>
      <c r="BX54" s="300"/>
      <c r="BY54" s="300"/>
      <c r="BZ54" s="300"/>
      <c r="CA54" s="300"/>
      <c r="CB54" s="300"/>
      <c r="CC54" s="300"/>
      <c r="CD54" s="300"/>
      <c r="CE54" s="300"/>
      <c r="CF54" s="300"/>
      <c r="CG54" s="300"/>
      <c r="CH54" s="300"/>
      <c r="CI54" s="300"/>
      <c r="CJ54" s="300"/>
      <c r="CK54" s="300"/>
      <c r="CL54" s="300"/>
      <c r="CM54" s="300"/>
      <c r="CN54" s="300"/>
      <c r="CO54" s="300"/>
      <c r="CP54" s="300"/>
      <c r="CQ54" s="300"/>
      <c r="CR54" s="300"/>
      <c r="CS54" s="300"/>
      <c r="CT54" s="300"/>
      <c r="CU54" s="300"/>
      <c r="CV54" s="300"/>
      <c r="CW54" s="300"/>
      <c r="CX54" s="300"/>
      <c r="CY54" s="300"/>
      <c r="CZ54" s="300"/>
      <c r="DA54" s="300"/>
      <c r="DB54" s="300"/>
      <c r="DC54" s="300"/>
      <c r="DD54" s="300"/>
      <c r="DE54" s="300"/>
      <c r="DF54" s="300"/>
      <c r="DG54" s="300"/>
      <c r="DH54" s="300"/>
      <c r="DI54" s="300"/>
      <c r="DJ54" s="300"/>
      <c r="DK54" s="300"/>
      <c r="DL54" s="300"/>
      <c r="DM54" s="300"/>
      <c r="DN54" s="300"/>
      <c r="DO54" s="300"/>
      <c r="DP54" s="300"/>
      <c r="DQ54" s="300"/>
      <c r="DR54" s="300"/>
      <c r="DS54" s="300"/>
      <c r="DT54" s="300"/>
      <c r="DU54" s="300"/>
      <c r="DV54" s="300"/>
      <c r="DW54" s="300"/>
      <c r="DX54" s="300"/>
      <c r="DY54" s="300"/>
      <c r="DZ54" s="300"/>
      <c r="EA54" s="300"/>
      <c r="EB54" s="300"/>
      <c r="EC54" s="300"/>
      <c r="ED54" s="300"/>
      <c r="EE54" s="300"/>
      <c r="EF54" s="300"/>
      <c r="EG54" s="300"/>
      <c r="EH54" s="300"/>
      <c r="EI54" s="300"/>
      <c r="EJ54" s="300"/>
      <c r="EK54" s="300"/>
      <c r="EL54" s="300"/>
      <c r="EM54" s="300"/>
      <c r="EN54" s="300"/>
      <c r="EO54" s="300"/>
      <c r="EP54" s="300"/>
      <c r="EQ54" s="300"/>
      <c r="ER54" s="300"/>
      <c r="ES54" s="300"/>
      <c r="ET54" s="300"/>
      <c r="EU54" s="300"/>
      <c r="EV54" s="300"/>
      <c r="EW54" s="300"/>
      <c r="EX54" s="300"/>
      <c r="EY54" s="300"/>
      <c r="EZ54" s="300"/>
      <c r="FA54" s="300"/>
      <c r="FB54" s="300"/>
      <c r="FC54" s="300"/>
      <c r="FD54" s="300"/>
      <c r="FE54" s="300"/>
      <c r="FF54" s="300"/>
      <c r="FG54" s="300"/>
      <c r="FH54" s="300"/>
      <c r="FI54" s="300"/>
      <c r="FJ54" s="300"/>
      <c r="FK54" s="300"/>
      <c r="FL54" s="300"/>
      <c r="FM54" s="300"/>
      <c r="FN54" s="300"/>
      <c r="FO54" s="300"/>
      <c r="FP54" s="300"/>
      <c r="FQ54" s="300"/>
      <c r="FR54" s="300"/>
      <c r="FS54" s="300"/>
      <c r="FT54" s="300"/>
      <c r="FU54" s="300"/>
      <c r="FV54" s="300"/>
      <c r="FW54" s="300"/>
      <c r="FX54" s="300"/>
      <c r="FY54" s="300"/>
      <c r="FZ54" s="300"/>
      <c r="GA54" s="300"/>
      <c r="GB54" s="300"/>
      <c r="GC54" s="300"/>
      <c r="GD54" s="300"/>
      <c r="GE54" s="300"/>
      <c r="GF54" s="300"/>
      <c r="GG54" s="300"/>
      <c r="GH54" s="300"/>
      <c r="GI54" s="300"/>
      <c r="GJ54" s="300"/>
      <c r="GK54" s="300"/>
      <c r="GL54" s="300"/>
      <c r="GM54" s="300"/>
      <c r="GN54" s="300"/>
      <c r="GO54" s="300"/>
      <c r="GP54" s="300"/>
      <c r="GQ54" s="297">
        <v>34218</v>
      </c>
      <c r="GR54" s="298"/>
      <c r="GS54" s="298"/>
      <c r="GT54" s="298"/>
      <c r="GU54" s="298"/>
      <c r="GV54" s="298"/>
      <c r="GW54" s="298"/>
      <c r="GX54" s="298"/>
      <c r="GY54" s="298"/>
      <c r="GZ54" s="298"/>
      <c r="HA54" s="299"/>
      <c r="HB54" s="102">
        <f t="shared" si="87"/>
        <v>0</v>
      </c>
      <c r="HC54" s="297">
        <v>29343</v>
      </c>
      <c r="HD54" s="298"/>
      <c r="HE54" s="298"/>
      <c r="HF54" s="298"/>
      <c r="HG54" s="298"/>
      <c r="HH54" s="298"/>
      <c r="HI54" s="298"/>
      <c r="HJ54" s="298"/>
      <c r="HK54" s="298"/>
      <c r="HL54" s="298"/>
      <c r="HM54" s="299"/>
      <c r="HN54" s="102">
        <f t="shared" si="88"/>
        <v>0</v>
      </c>
      <c r="HO54" s="297">
        <v>15134</v>
      </c>
      <c r="HP54" s="298"/>
      <c r="HQ54" s="298"/>
      <c r="HR54" s="298"/>
      <c r="HS54" s="298"/>
      <c r="HT54" s="298"/>
      <c r="HU54" s="298"/>
      <c r="HV54" s="298"/>
      <c r="HW54" s="298"/>
      <c r="HX54" s="298"/>
      <c r="HY54" s="299"/>
      <c r="HZ54" s="102">
        <f t="shared" si="79"/>
        <v>0</v>
      </c>
      <c r="IA54" s="297">
        <v>18101</v>
      </c>
      <c r="IB54" s="298"/>
      <c r="IC54" s="298"/>
      <c r="ID54" s="298"/>
      <c r="IE54" s="298"/>
      <c r="IF54" s="298"/>
      <c r="IG54" s="298"/>
      <c r="IH54" s="298"/>
      <c r="II54" s="298"/>
      <c r="IJ54" s="298"/>
      <c r="IK54" s="299"/>
      <c r="IL54" s="102">
        <f t="shared" si="80"/>
        <v>0</v>
      </c>
      <c r="IM54" s="297"/>
      <c r="IN54" s="298"/>
      <c r="IO54" s="298"/>
      <c r="IP54" s="298"/>
      <c r="IQ54" s="298"/>
      <c r="IR54" s="298"/>
      <c r="IS54" s="298"/>
      <c r="IT54" s="298"/>
      <c r="IU54" s="298"/>
      <c r="IV54" s="298"/>
      <c r="IW54" s="299"/>
      <c r="IX54" s="102">
        <f t="shared" si="81"/>
        <v>0</v>
      </c>
    </row>
    <row r="55" spans="1:258" ht="11.25" customHeight="1" x14ac:dyDescent="0.2">
      <c r="A55" s="221" t="s">
        <v>74</v>
      </c>
      <c r="B55" s="157">
        <f t="shared" si="82"/>
        <v>0</v>
      </c>
      <c r="C55" s="157">
        <f t="shared" si="83"/>
        <v>3341</v>
      </c>
      <c r="D55" s="157">
        <f t="shared" si="84"/>
        <v>9490</v>
      </c>
      <c r="E55" s="158">
        <f t="shared" si="85"/>
        <v>1054.4444444444443</v>
      </c>
      <c r="F55" s="159">
        <f t="shared" si="86"/>
        <v>0</v>
      </c>
      <c r="G55" s="300"/>
      <c r="H55" s="300"/>
      <c r="I55" s="300"/>
      <c r="J55" s="300"/>
      <c r="K55" s="300"/>
      <c r="L55" s="300"/>
      <c r="M55" s="300"/>
      <c r="N55" s="300"/>
      <c r="O55" s="300"/>
      <c r="P55" s="300"/>
      <c r="Q55" s="300"/>
      <c r="R55" s="300"/>
      <c r="S55" s="300"/>
      <c r="T55" s="300"/>
      <c r="U55" s="300"/>
      <c r="V55" s="300"/>
      <c r="W55" s="300"/>
      <c r="X55" s="300"/>
      <c r="Y55" s="300"/>
      <c r="Z55" s="300"/>
      <c r="AA55" s="300"/>
      <c r="AB55" s="300"/>
      <c r="AC55" s="300"/>
      <c r="AD55" s="300"/>
      <c r="AE55" s="300"/>
      <c r="AF55" s="300"/>
      <c r="AG55" s="300"/>
      <c r="AH55" s="300"/>
      <c r="AI55" s="300"/>
      <c r="AJ55" s="300"/>
      <c r="AK55" s="300"/>
      <c r="AL55" s="300"/>
      <c r="AM55" s="300"/>
      <c r="AN55" s="300"/>
      <c r="AO55" s="300"/>
      <c r="AP55" s="300"/>
      <c r="AQ55" s="300"/>
      <c r="AR55" s="300"/>
      <c r="AS55" s="300"/>
      <c r="AT55" s="300"/>
      <c r="AU55" s="300"/>
      <c r="AV55" s="300"/>
      <c r="AW55" s="300"/>
      <c r="AX55" s="300"/>
      <c r="AY55" s="300"/>
      <c r="AZ55" s="300"/>
      <c r="BA55" s="300"/>
      <c r="BB55" s="300"/>
      <c r="BC55" s="300"/>
      <c r="BD55" s="300"/>
      <c r="BE55" s="300"/>
      <c r="BF55" s="300"/>
      <c r="BG55" s="300"/>
      <c r="BH55" s="300"/>
      <c r="BI55" s="300"/>
      <c r="BJ55" s="300"/>
      <c r="BK55" s="300"/>
      <c r="BL55" s="300"/>
      <c r="BM55" s="300"/>
      <c r="BN55" s="300"/>
      <c r="BO55" s="300"/>
      <c r="BP55" s="300"/>
      <c r="BQ55" s="300"/>
      <c r="BR55" s="300"/>
      <c r="BS55" s="300"/>
      <c r="BT55" s="300"/>
      <c r="BU55" s="300"/>
      <c r="BV55" s="300"/>
      <c r="BW55" s="300"/>
      <c r="BX55" s="300"/>
      <c r="BY55" s="300"/>
      <c r="BZ55" s="300"/>
      <c r="CA55" s="300"/>
      <c r="CB55" s="300"/>
      <c r="CC55" s="300"/>
      <c r="CD55" s="300"/>
      <c r="CE55" s="300"/>
      <c r="CF55" s="300"/>
      <c r="CG55" s="300"/>
      <c r="CH55" s="300"/>
      <c r="CI55" s="300"/>
      <c r="CJ55" s="300"/>
      <c r="CK55" s="300"/>
      <c r="CL55" s="300"/>
      <c r="CM55" s="300"/>
      <c r="CN55" s="300"/>
      <c r="CO55" s="300"/>
      <c r="CP55" s="300"/>
      <c r="CQ55" s="300"/>
      <c r="CR55" s="300"/>
      <c r="CS55" s="300"/>
      <c r="CT55" s="300"/>
      <c r="CU55" s="300"/>
      <c r="CV55" s="300"/>
      <c r="CW55" s="300"/>
      <c r="CX55" s="300"/>
      <c r="CY55" s="300"/>
      <c r="CZ55" s="300"/>
      <c r="DA55" s="300"/>
      <c r="DB55" s="300"/>
      <c r="DC55" s="300"/>
      <c r="DD55" s="300"/>
      <c r="DE55" s="300"/>
      <c r="DF55" s="300"/>
      <c r="DG55" s="300"/>
      <c r="DH55" s="300"/>
      <c r="DI55" s="300"/>
      <c r="DJ55" s="300"/>
      <c r="DK55" s="300"/>
      <c r="DL55" s="300"/>
      <c r="DM55" s="300"/>
      <c r="DN55" s="300"/>
      <c r="DO55" s="300"/>
      <c r="DP55" s="300"/>
      <c r="DQ55" s="300"/>
      <c r="DR55" s="300"/>
      <c r="DS55" s="300"/>
      <c r="DT55" s="300"/>
      <c r="DU55" s="300"/>
      <c r="DV55" s="300"/>
      <c r="DW55" s="300"/>
      <c r="DX55" s="300"/>
      <c r="DY55" s="300"/>
      <c r="DZ55" s="300"/>
      <c r="EA55" s="300"/>
      <c r="EB55" s="300"/>
      <c r="EC55" s="300"/>
      <c r="ED55" s="300"/>
      <c r="EE55" s="300"/>
      <c r="EF55" s="300"/>
      <c r="EG55" s="300"/>
      <c r="EH55" s="300"/>
      <c r="EI55" s="300"/>
      <c r="EJ55" s="300"/>
      <c r="EK55" s="300"/>
      <c r="EL55" s="300"/>
      <c r="EM55" s="300"/>
      <c r="EN55" s="300"/>
      <c r="EO55" s="300"/>
      <c r="EP55" s="300"/>
      <c r="EQ55" s="300"/>
      <c r="ER55" s="300"/>
      <c r="ES55" s="300"/>
      <c r="ET55" s="300"/>
      <c r="EU55" s="300"/>
      <c r="EV55" s="300"/>
      <c r="EW55" s="300"/>
      <c r="EX55" s="300"/>
      <c r="EY55" s="300"/>
      <c r="EZ55" s="300"/>
      <c r="FA55" s="300"/>
      <c r="FB55" s="300"/>
      <c r="FC55" s="300"/>
      <c r="FD55" s="300"/>
      <c r="FE55" s="300"/>
      <c r="FF55" s="300"/>
      <c r="FG55" s="300"/>
      <c r="FH55" s="300"/>
      <c r="FI55" s="300"/>
      <c r="FJ55" s="300"/>
      <c r="FK55" s="300"/>
      <c r="FL55" s="300"/>
      <c r="FM55" s="300"/>
      <c r="FN55" s="300"/>
      <c r="FO55" s="300"/>
      <c r="FP55" s="300"/>
      <c r="FQ55" s="300"/>
      <c r="FR55" s="300"/>
      <c r="FS55" s="300"/>
      <c r="FT55" s="300"/>
      <c r="FU55" s="300"/>
      <c r="FV55" s="300"/>
      <c r="FW55" s="300"/>
      <c r="FX55" s="300"/>
      <c r="FY55" s="300"/>
      <c r="FZ55" s="300"/>
      <c r="GA55" s="300"/>
      <c r="GB55" s="300"/>
      <c r="GC55" s="300"/>
      <c r="GD55" s="300"/>
      <c r="GE55" s="300"/>
      <c r="GF55" s="300"/>
      <c r="GG55" s="300"/>
      <c r="GH55" s="300"/>
      <c r="GI55" s="300"/>
      <c r="GJ55" s="300"/>
      <c r="GK55" s="300"/>
      <c r="GL55" s="300"/>
      <c r="GM55" s="300"/>
      <c r="GN55" s="300"/>
      <c r="GO55" s="300"/>
      <c r="GP55" s="300"/>
      <c r="GQ55" s="297">
        <v>3341</v>
      </c>
      <c r="GR55" s="298"/>
      <c r="GS55" s="298"/>
      <c r="GT55" s="298"/>
      <c r="GU55" s="298"/>
      <c r="GV55" s="298"/>
      <c r="GW55" s="298"/>
      <c r="GX55" s="298"/>
      <c r="GY55" s="298"/>
      <c r="GZ55" s="298"/>
      <c r="HA55" s="299"/>
      <c r="HB55" s="102">
        <f t="shared" si="87"/>
        <v>0</v>
      </c>
      <c r="HC55" s="297">
        <v>2907</v>
      </c>
      <c r="HD55" s="298"/>
      <c r="HE55" s="298"/>
      <c r="HF55" s="298"/>
      <c r="HG55" s="298"/>
      <c r="HH55" s="298"/>
      <c r="HI55" s="298"/>
      <c r="HJ55" s="298"/>
      <c r="HK55" s="298"/>
      <c r="HL55" s="298"/>
      <c r="HM55" s="299"/>
      <c r="HN55" s="102">
        <f t="shared" si="88"/>
        <v>0</v>
      </c>
      <c r="HO55" s="297">
        <v>1493</v>
      </c>
      <c r="HP55" s="298"/>
      <c r="HQ55" s="298"/>
      <c r="HR55" s="298"/>
      <c r="HS55" s="298"/>
      <c r="HT55" s="298"/>
      <c r="HU55" s="298"/>
      <c r="HV55" s="298"/>
      <c r="HW55" s="298"/>
      <c r="HX55" s="298"/>
      <c r="HY55" s="299"/>
      <c r="HZ55" s="102">
        <f t="shared" si="79"/>
        <v>0</v>
      </c>
      <c r="IA55" s="297">
        <v>1749</v>
      </c>
      <c r="IB55" s="298"/>
      <c r="IC55" s="298"/>
      <c r="ID55" s="298"/>
      <c r="IE55" s="298"/>
      <c r="IF55" s="298"/>
      <c r="IG55" s="298"/>
      <c r="IH55" s="298"/>
      <c r="II55" s="298"/>
      <c r="IJ55" s="298"/>
      <c r="IK55" s="299"/>
      <c r="IL55" s="102">
        <f t="shared" si="80"/>
        <v>0</v>
      </c>
      <c r="IM55" s="297"/>
      <c r="IN55" s="298"/>
      <c r="IO55" s="298"/>
      <c r="IP55" s="298"/>
      <c r="IQ55" s="298"/>
      <c r="IR55" s="298"/>
      <c r="IS55" s="298"/>
      <c r="IT55" s="298"/>
      <c r="IU55" s="298"/>
      <c r="IV55" s="298"/>
      <c r="IW55" s="299"/>
      <c r="IX55" s="102">
        <f t="shared" si="81"/>
        <v>0</v>
      </c>
    </row>
    <row r="56" spans="1:258" ht="11.25" customHeight="1" x14ac:dyDescent="0.2">
      <c r="A56" s="221" t="s">
        <v>58</v>
      </c>
      <c r="B56" s="157">
        <f t="shared" si="82"/>
        <v>0</v>
      </c>
      <c r="C56" s="157">
        <f t="shared" si="83"/>
        <v>122</v>
      </c>
      <c r="D56" s="157">
        <f t="shared" si="84"/>
        <v>168</v>
      </c>
      <c r="E56" s="158">
        <f t="shared" si="85"/>
        <v>18.666666666666668</v>
      </c>
      <c r="F56" s="159">
        <f t="shared" si="86"/>
        <v>0</v>
      </c>
      <c r="G56" s="300"/>
      <c r="H56" s="300"/>
      <c r="I56" s="300"/>
      <c r="J56" s="300"/>
      <c r="K56" s="300"/>
      <c r="L56" s="300"/>
      <c r="M56" s="300"/>
      <c r="N56" s="300"/>
      <c r="O56" s="300"/>
      <c r="P56" s="300"/>
      <c r="Q56" s="300"/>
      <c r="R56" s="300"/>
      <c r="S56" s="300"/>
      <c r="T56" s="300"/>
      <c r="U56" s="300"/>
      <c r="V56" s="300"/>
      <c r="W56" s="300"/>
      <c r="X56" s="300"/>
      <c r="Y56" s="300"/>
      <c r="Z56" s="300"/>
      <c r="AA56" s="300"/>
      <c r="AB56" s="300"/>
      <c r="AC56" s="300"/>
      <c r="AD56" s="300"/>
      <c r="AE56" s="300"/>
      <c r="AF56" s="300"/>
      <c r="AG56" s="300"/>
      <c r="AH56" s="300"/>
      <c r="AI56" s="300"/>
      <c r="AJ56" s="300"/>
      <c r="AK56" s="300"/>
      <c r="AL56" s="300"/>
      <c r="AM56" s="300"/>
      <c r="AN56" s="300"/>
      <c r="AO56" s="300"/>
      <c r="AP56" s="300"/>
      <c r="AQ56" s="300"/>
      <c r="AR56" s="300"/>
      <c r="AS56" s="300"/>
      <c r="AT56" s="300"/>
      <c r="AU56" s="300"/>
      <c r="AV56" s="300"/>
      <c r="AW56" s="300"/>
      <c r="AX56" s="300"/>
      <c r="AY56" s="300"/>
      <c r="AZ56" s="300"/>
      <c r="BA56" s="300"/>
      <c r="BB56" s="300"/>
      <c r="BC56" s="300"/>
      <c r="BD56" s="300"/>
      <c r="BE56" s="300"/>
      <c r="BF56" s="300"/>
      <c r="BG56" s="300"/>
      <c r="BH56" s="300"/>
      <c r="BI56" s="300"/>
      <c r="BJ56" s="300"/>
      <c r="BK56" s="300"/>
      <c r="BL56" s="300"/>
      <c r="BM56" s="300"/>
      <c r="BN56" s="300"/>
      <c r="BO56" s="300"/>
      <c r="BP56" s="300"/>
      <c r="BQ56" s="300"/>
      <c r="BR56" s="300"/>
      <c r="BS56" s="300"/>
      <c r="BT56" s="300"/>
      <c r="BU56" s="300"/>
      <c r="BV56" s="300"/>
      <c r="BW56" s="300"/>
      <c r="BX56" s="300"/>
      <c r="BY56" s="300"/>
      <c r="BZ56" s="300"/>
      <c r="CA56" s="300"/>
      <c r="CB56" s="300"/>
      <c r="CC56" s="300"/>
      <c r="CD56" s="300"/>
      <c r="CE56" s="300"/>
      <c r="CF56" s="300"/>
      <c r="CG56" s="300"/>
      <c r="CH56" s="300"/>
      <c r="CI56" s="300"/>
      <c r="CJ56" s="300"/>
      <c r="CK56" s="300"/>
      <c r="CL56" s="300"/>
      <c r="CM56" s="300"/>
      <c r="CN56" s="300"/>
      <c r="CO56" s="300"/>
      <c r="CP56" s="300"/>
      <c r="CQ56" s="300"/>
      <c r="CR56" s="300"/>
      <c r="CS56" s="300"/>
      <c r="CT56" s="300"/>
      <c r="CU56" s="300"/>
      <c r="CV56" s="300"/>
      <c r="CW56" s="300"/>
      <c r="CX56" s="300"/>
      <c r="CY56" s="300"/>
      <c r="CZ56" s="300"/>
      <c r="DA56" s="300"/>
      <c r="DB56" s="300"/>
      <c r="DC56" s="300"/>
      <c r="DD56" s="300"/>
      <c r="DE56" s="300"/>
      <c r="DF56" s="300"/>
      <c r="DG56" s="300"/>
      <c r="DH56" s="300"/>
      <c r="DI56" s="300"/>
      <c r="DJ56" s="300"/>
      <c r="DK56" s="300"/>
      <c r="DL56" s="300"/>
      <c r="DM56" s="300"/>
      <c r="DN56" s="300"/>
      <c r="DO56" s="300"/>
      <c r="DP56" s="300"/>
      <c r="DQ56" s="300"/>
      <c r="DR56" s="300"/>
      <c r="DS56" s="300"/>
      <c r="DT56" s="300"/>
      <c r="DU56" s="300"/>
      <c r="DV56" s="300"/>
      <c r="DW56" s="300"/>
      <c r="DX56" s="300"/>
      <c r="DY56" s="300"/>
      <c r="DZ56" s="300"/>
      <c r="EA56" s="300"/>
      <c r="EB56" s="300"/>
      <c r="EC56" s="300"/>
      <c r="ED56" s="300"/>
      <c r="EE56" s="300"/>
      <c r="EF56" s="300"/>
      <c r="EG56" s="300"/>
      <c r="EH56" s="300"/>
      <c r="EI56" s="300"/>
      <c r="EJ56" s="300"/>
      <c r="EK56" s="300"/>
      <c r="EL56" s="300"/>
      <c r="EM56" s="300"/>
      <c r="EN56" s="300"/>
      <c r="EO56" s="300"/>
      <c r="EP56" s="300"/>
      <c r="EQ56" s="300"/>
      <c r="ER56" s="300"/>
      <c r="ES56" s="300"/>
      <c r="ET56" s="300"/>
      <c r="EU56" s="300"/>
      <c r="EV56" s="300"/>
      <c r="EW56" s="300"/>
      <c r="EX56" s="300"/>
      <c r="EY56" s="300"/>
      <c r="EZ56" s="300"/>
      <c r="FA56" s="300"/>
      <c r="FB56" s="300"/>
      <c r="FC56" s="300"/>
      <c r="FD56" s="300"/>
      <c r="FE56" s="300"/>
      <c r="FF56" s="300"/>
      <c r="FG56" s="300"/>
      <c r="FH56" s="300"/>
      <c r="FI56" s="300"/>
      <c r="FJ56" s="300"/>
      <c r="FK56" s="300"/>
      <c r="FL56" s="300"/>
      <c r="FM56" s="300"/>
      <c r="FN56" s="300"/>
      <c r="FO56" s="300"/>
      <c r="FP56" s="300"/>
      <c r="FQ56" s="300"/>
      <c r="FR56" s="300"/>
      <c r="FS56" s="300"/>
      <c r="FT56" s="300"/>
      <c r="FU56" s="300"/>
      <c r="FV56" s="300"/>
      <c r="FW56" s="300"/>
      <c r="FX56" s="300"/>
      <c r="FY56" s="300"/>
      <c r="FZ56" s="300"/>
      <c r="GA56" s="300"/>
      <c r="GB56" s="300"/>
      <c r="GC56" s="300"/>
      <c r="GD56" s="300"/>
      <c r="GE56" s="300"/>
      <c r="GF56" s="300"/>
      <c r="GG56" s="300"/>
      <c r="GH56" s="300"/>
      <c r="GI56" s="300"/>
      <c r="GJ56" s="300"/>
      <c r="GK56" s="300"/>
      <c r="GL56" s="300"/>
      <c r="GM56" s="300"/>
      <c r="GN56" s="300"/>
      <c r="GO56" s="300"/>
      <c r="GP56" s="300"/>
      <c r="GQ56" s="297">
        <v>122</v>
      </c>
      <c r="GR56" s="298"/>
      <c r="GS56" s="298"/>
      <c r="GT56" s="298"/>
      <c r="GU56" s="298"/>
      <c r="GV56" s="298"/>
      <c r="GW56" s="298"/>
      <c r="GX56" s="298"/>
      <c r="GY56" s="298"/>
      <c r="GZ56" s="298"/>
      <c r="HA56" s="299"/>
      <c r="HB56" s="102">
        <f t="shared" si="87"/>
        <v>0</v>
      </c>
      <c r="HC56" s="297">
        <v>23</v>
      </c>
      <c r="HD56" s="298"/>
      <c r="HE56" s="298"/>
      <c r="HF56" s="298"/>
      <c r="HG56" s="298"/>
      <c r="HH56" s="298"/>
      <c r="HI56" s="298"/>
      <c r="HJ56" s="298"/>
      <c r="HK56" s="298"/>
      <c r="HL56" s="298"/>
      <c r="HM56" s="299"/>
      <c r="HN56" s="102">
        <f t="shared" si="88"/>
        <v>0</v>
      </c>
      <c r="HO56" s="297">
        <v>12</v>
      </c>
      <c r="HP56" s="298"/>
      <c r="HQ56" s="298"/>
      <c r="HR56" s="298"/>
      <c r="HS56" s="298"/>
      <c r="HT56" s="298"/>
      <c r="HU56" s="298"/>
      <c r="HV56" s="298"/>
      <c r="HW56" s="298"/>
      <c r="HX56" s="298"/>
      <c r="HY56" s="299"/>
      <c r="HZ56" s="102">
        <f t="shared" si="79"/>
        <v>0</v>
      </c>
      <c r="IA56" s="297">
        <v>11</v>
      </c>
      <c r="IB56" s="298"/>
      <c r="IC56" s="298"/>
      <c r="ID56" s="298"/>
      <c r="IE56" s="298"/>
      <c r="IF56" s="298"/>
      <c r="IG56" s="298"/>
      <c r="IH56" s="298"/>
      <c r="II56" s="298"/>
      <c r="IJ56" s="298"/>
      <c r="IK56" s="299"/>
      <c r="IL56" s="102">
        <f t="shared" si="80"/>
        <v>0</v>
      </c>
      <c r="IM56" s="297"/>
      <c r="IN56" s="298"/>
      <c r="IO56" s="298"/>
      <c r="IP56" s="298"/>
      <c r="IQ56" s="298"/>
      <c r="IR56" s="298"/>
      <c r="IS56" s="298"/>
      <c r="IT56" s="298"/>
      <c r="IU56" s="298"/>
      <c r="IV56" s="298"/>
      <c r="IW56" s="299"/>
      <c r="IX56" s="102">
        <f t="shared" si="81"/>
        <v>0</v>
      </c>
    </row>
    <row r="57" spans="1:258" ht="11.25" customHeight="1" x14ac:dyDescent="0.2">
      <c r="A57" s="221" t="s">
        <v>59</v>
      </c>
      <c r="B57" s="157">
        <f t="shared" si="82"/>
        <v>0</v>
      </c>
      <c r="C57" s="157">
        <f t="shared" si="83"/>
        <v>62</v>
      </c>
      <c r="D57" s="157">
        <f t="shared" si="84"/>
        <v>226</v>
      </c>
      <c r="E57" s="158">
        <f t="shared" si="85"/>
        <v>25.111111111111111</v>
      </c>
      <c r="F57" s="159">
        <f t="shared" si="86"/>
        <v>0</v>
      </c>
      <c r="G57" s="300"/>
      <c r="H57" s="300"/>
      <c r="I57" s="300"/>
      <c r="J57" s="300"/>
      <c r="K57" s="300"/>
      <c r="L57" s="300"/>
      <c r="M57" s="300"/>
      <c r="N57" s="300"/>
      <c r="O57" s="300"/>
      <c r="P57" s="300"/>
      <c r="Q57" s="300"/>
      <c r="R57" s="300"/>
      <c r="S57" s="300"/>
      <c r="T57" s="300"/>
      <c r="U57" s="300"/>
      <c r="V57" s="300"/>
      <c r="W57" s="300"/>
      <c r="X57" s="300"/>
      <c r="Y57" s="300"/>
      <c r="Z57" s="300"/>
      <c r="AA57" s="300"/>
      <c r="AB57" s="300"/>
      <c r="AC57" s="300"/>
      <c r="AD57" s="300"/>
      <c r="AE57" s="300"/>
      <c r="AF57" s="300"/>
      <c r="AG57" s="300"/>
      <c r="AH57" s="300"/>
      <c r="AI57" s="300"/>
      <c r="AJ57" s="300"/>
      <c r="AK57" s="300"/>
      <c r="AL57" s="300"/>
      <c r="AM57" s="300"/>
      <c r="AN57" s="300"/>
      <c r="AO57" s="300"/>
      <c r="AP57" s="300"/>
      <c r="AQ57" s="300"/>
      <c r="AR57" s="300"/>
      <c r="AS57" s="300"/>
      <c r="AT57" s="300"/>
      <c r="AU57" s="300"/>
      <c r="AV57" s="300"/>
      <c r="AW57" s="300"/>
      <c r="AX57" s="300"/>
      <c r="AY57" s="300"/>
      <c r="AZ57" s="300"/>
      <c r="BA57" s="300"/>
      <c r="BB57" s="300"/>
      <c r="BC57" s="300"/>
      <c r="BD57" s="300"/>
      <c r="BE57" s="300"/>
      <c r="BF57" s="300"/>
      <c r="BG57" s="300"/>
      <c r="BH57" s="300"/>
      <c r="BI57" s="300"/>
      <c r="BJ57" s="300"/>
      <c r="BK57" s="300"/>
      <c r="BL57" s="300"/>
      <c r="BM57" s="300"/>
      <c r="BN57" s="300"/>
      <c r="BO57" s="300"/>
      <c r="BP57" s="300"/>
      <c r="BQ57" s="300"/>
      <c r="BR57" s="300"/>
      <c r="BS57" s="300"/>
      <c r="BT57" s="300"/>
      <c r="BU57" s="300"/>
      <c r="BV57" s="300"/>
      <c r="BW57" s="300"/>
      <c r="BX57" s="300"/>
      <c r="BY57" s="300"/>
      <c r="BZ57" s="300"/>
      <c r="CA57" s="300"/>
      <c r="CB57" s="300"/>
      <c r="CC57" s="300"/>
      <c r="CD57" s="300"/>
      <c r="CE57" s="300"/>
      <c r="CF57" s="300"/>
      <c r="CG57" s="300"/>
      <c r="CH57" s="300"/>
      <c r="CI57" s="300"/>
      <c r="CJ57" s="300"/>
      <c r="CK57" s="300"/>
      <c r="CL57" s="300"/>
      <c r="CM57" s="300"/>
      <c r="CN57" s="300"/>
      <c r="CO57" s="300"/>
      <c r="CP57" s="300"/>
      <c r="CQ57" s="300"/>
      <c r="CR57" s="300"/>
      <c r="CS57" s="300"/>
      <c r="CT57" s="300"/>
      <c r="CU57" s="300"/>
      <c r="CV57" s="300"/>
      <c r="CW57" s="300"/>
      <c r="CX57" s="300"/>
      <c r="CY57" s="300"/>
      <c r="CZ57" s="300"/>
      <c r="DA57" s="300"/>
      <c r="DB57" s="300"/>
      <c r="DC57" s="300"/>
      <c r="DD57" s="300"/>
      <c r="DE57" s="300"/>
      <c r="DF57" s="300"/>
      <c r="DG57" s="300"/>
      <c r="DH57" s="300"/>
      <c r="DI57" s="300"/>
      <c r="DJ57" s="300"/>
      <c r="DK57" s="300"/>
      <c r="DL57" s="300"/>
      <c r="DM57" s="300"/>
      <c r="DN57" s="300"/>
      <c r="DO57" s="300"/>
      <c r="DP57" s="300"/>
      <c r="DQ57" s="300"/>
      <c r="DR57" s="300"/>
      <c r="DS57" s="300"/>
      <c r="DT57" s="300"/>
      <c r="DU57" s="300"/>
      <c r="DV57" s="300"/>
      <c r="DW57" s="300"/>
      <c r="DX57" s="300"/>
      <c r="DY57" s="300"/>
      <c r="DZ57" s="300"/>
      <c r="EA57" s="300"/>
      <c r="EB57" s="300"/>
      <c r="EC57" s="300"/>
      <c r="ED57" s="300"/>
      <c r="EE57" s="300"/>
      <c r="EF57" s="300"/>
      <c r="EG57" s="300"/>
      <c r="EH57" s="300"/>
      <c r="EI57" s="300"/>
      <c r="EJ57" s="300"/>
      <c r="EK57" s="300"/>
      <c r="EL57" s="300"/>
      <c r="EM57" s="300"/>
      <c r="EN57" s="300"/>
      <c r="EO57" s="300"/>
      <c r="EP57" s="300"/>
      <c r="EQ57" s="300"/>
      <c r="ER57" s="300"/>
      <c r="ES57" s="300"/>
      <c r="ET57" s="300"/>
      <c r="EU57" s="300"/>
      <c r="EV57" s="300"/>
      <c r="EW57" s="300"/>
      <c r="EX57" s="300"/>
      <c r="EY57" s="300"/>
      <c r="EZ57" s="300"/>
      <c r="FA57" s="300"/>
      <c r="FB57" s="300"/>
      <c r="FC57" s="300"/>
      <c r="FD57" s="300"/>
      <c r="FE57" s="300"/>
      <c r="FF57" s="300"/>
      <c r="FG57" s="300"/>
      <c r="FH57" s="300"/>
      <c r="FI57" s="300"/>
      <c r="FJ57" s="300"/>
      <c r="FK57" s="300"/>
      <c r="FL57" s="300"/>
      <c r="FM57" s="300"/>
      <c r="FN57" s="300"/>
      <c r="FO57" s="300"/>
      <c r="FP57" s="300"/>
      <c r="FQ57" s="300"/>
      <c r="FR57" s="300"/>
      <c r="FS57" s="300"/>
      <c r="FT57" s="300"/>
      <c r="FU57" s="300"/>
      <c r="FV57" s="300"/>
      <c r="FW57" s="300"/>
      <c r="FX57" s="300"/>
      <c r="FY57" s="300"/>
      <c r="FZ57" s="300"/>
      <c r="GA57" s="300"/>
      <c r="GB57" s="300"/>
      <c r="GC57" s="300"/>
      <c r="GD57" s="300"/>
      <c r="GE57" s="300"/>
      <c r="GF57" s="300"/>
      <c r="GG57" s="300"/>
      <c r="GH57" s="300"/>
      <c r="GI57" s="300"/>
      <c r="GJ57" s="300"/>
      <c r="GK57" s="300"/>
      <c r="GL57" s="300"/>
      <c r="GM57" s="300"/>
      <c r="GN57" s="300"/>
      <c r="GO57" s="300"/>
      <c r="GP57" s="300"/>
      <c r="GQ57" s="297">
        <v>54</v>
      </c>
      <c r="GR57" s="298"/>
      <c r="GS57" s="298"/>
      <c r="GT57" s="298"/>
      <c r="GU57" s="298"/>
      <c r="GV57" s="298"/>
      <c r="GW57" s="298"/>
      <c r="GX57" s="298"/>
      <c r="GY57" s="298"/>
      <c r="GZ57" s="298"/>
      <c r="HA57" s="299"/>
      <c r="HB57" s="102">
        <f t="shared" si="87"/>
        <v>0</v>
      </c>
      <c r="HC57" s="297">
        <v>60</v>
      </c>
      <c r="HD57" s="298"/>
      <c r="HE57" s="298"/>
      <c r="HF57" s="298"/>
      <c r="HG57" s="298"/>
      <c r="HH57" s="298"/>
      <c r="HI57" s="298"/>
      <c r="HJ57" s="298"/>
      <c r="HK57" s="298"/>
      <c r="HL57" s="298"/>
      <c r="HM57" s="299"/>
      <c r="HN57" s="102">
        <f t="shared" si="88"/>
        <v>0</v>
      </c>
      <c r="HO57" s="297">
        <v>62</v>
      </c>
      <c r="HP57" s="298"/>
      <c r="HQ57" s="298"/>
      <c r="HR57" s="298"/>
      <c r="HS57" s="298"/>
      <c r="HT57" s="298"/>
      <c r="HU57" s="298"/>
      <c r="HV57" s="298"/>
      <c r="HW57" s="298"/>
      <c r="HX57" s="298"/>
      <c r="HY57" s="299"/>
      <c r="HZ57" s="102">
        <f t="shared" si="79"/>
        <v>0</v>
      </c>
      <c r="IA57" s="297">
        <v>50</v>
      </c>
      <c r="IB57" s="298"/>
      <c r="IC57" s="298"/>
      <c r="ID57" s="298"/>
      <c r="IE57" s="298"/>
      <c r="IF57" s="298"/>
      <c r="IG57" s="298"/>
      <c r="IH57" s="298"/>
      <c r="II57" s="298"/>
      <c r="IJ57" s="298"/>
      <c r="IK57" s="299"/>
      <c r="IL57" s="102">
        <f t="shared" si="80"/>
        <v>0</v>
      </c>
      <c r="IM57" s="297"/>
      <c r="IN57" s="298"/>
      <c r="IO57" s="298"/>
      <c r="IP57" s="298"/>
      <c r="IQ57" s="298"/>
      <c r="IR57" s="298"/>
      <c r="IS57" s="298"/>
      <c r="IT57" s="298"/>
      <c r="IU57" s="298"/>
      <c r="IV57" s="298"/>
      <c r="IW57" s="299"/>
      <c r="IX57" s="102">
        <f t="shared" si="81"/>
        <v>0</v>
      </c>
    </row>
  </sheetData>
  <mergeCells count="657">
    <mergeCell ref="HC44:HM44"/>
    <mergeCell ref="HC52:HM52"/>
    <mergeCell ref="HC48:HM48"/>
    <mergeCell ref="HC57:HM57"/>
    <mergeCell ref="HC54:HM54"/>
    <mergeCell ref="DK57:DV57"/>
    <mergeCell ref="DW57:EH57"/>
    <mergeCell ref="EI57:ET57"/>
    <mergeCell ref="EU57:FF57"/>
    <mergeCell ref="FG57:FR57"/>
    <mergeCell ref="FS57:GD57"/>
    <mergeCell ref="GE57:GP57"/>
    <mergeCell ref="DK56:DV56"/>
    <mergeCell ref="DW56:EH56"/>
    <mergeCell ref="EI56:ET56"/>
    <mergeCell ref="EU56:FF56"/>
    <mergeCell ref="FG56:FR56"/>
    <mergeCell ref="FS56:GD56"/>
    <mergeCell ref="GE56:GP56"/>
    <mergeCell ref="DK53:DV53"/>
    <mergeCell ref="DW53:EH53"/>
    <mergeCell ref="EI53:ET53"/>
    <mergeCell ref="EU53:FF53"/>
    <mergeCell ref="FG53:FR53"/>
    <mergeCell ref="HC1:HN1"/>
    <mergeCell ref="HC26:HN26"/>
    <mergeCell ref="HC27:HN27"/>
    <mergeCell ref="HC28:HN28"/>
    <mergeCell ref="HC29:HN29"/>
    <mergeCell ref="HC30:HN30"/>
    <mergeCell ref="HC31:HN31"/>
    <mergeCell ref="HC32:HN32"/>
    <mergeCell ref="HC33:HN33"/>
    <mergeCell ref="HC34:HN34"/>
    <mergeCell ref="HC35:HN35"/>
    <mergeCell ref="HC36:HN36"/>
    <mergeCell ref="HC37:HN37"/>
    <mergeCell ref="HC38:HN38"/>
    <mergeCell ref="HC39:HN39"/>
    <mergeCell ref="HC40:HN40"/>
    <mergeCell ref="HC43:HN43"/>
    <mergeCell ref="G57:R57"/>
    <mergeCell ref="S57:AD57"/>
    <mergeCell ref="AE57:AP57"/>
    <mergeCell ref="AQ57:BB57"/>
    <mergeCell ref="BC57:BN57"/>
    <mergeCell ref="BO57:BZ57"/>
    <mergeCell ref="CA57:CL57"/>
    <mergeCell ref="CM57:CX57"/>
    <mergeCell ref="CY57:DJ57"/>
    <mergeCell ref="DK55:DV55"/>
    <mergeCell ref="DW55:EH55"/>
    <mergeCell ref="EI55:ET55"/>
    <mergeCell ref="EU55:FF55"/>
    <mergeCell ref="FG55:FR55"/>
    <mergeCell ref="FS55:GD55"/>
    <mergeCell ref="GE55:GP55"/>
    <mergeCell ref="G56:R56"/>
    <mergeCell ref="S56:AD56"/>
    <mergeCell ref="AE56:AP56"/>
    <mergeCell ref="AQ56:BB56"/>
    <mergeCell ref="BC56:BN56"/>
    <mergeCell ref="BO56:BZ56"/>
    <mergeCell ref="CA56:CL56"/>
    <mergeCell ref="CM56:CX56"/>
    <mergeCell ref="CY56:DJ56"/>
    <mergeCell ref="G55:R55"/>
    <mergeCell ref="S55:AD55"/>
    <mergeCell ref="AE55:AP55"/>
    <mergeCell ref="AQ55:BB55"/>
    <mergeCell ref="BC55:BN55"/>
    <mergeCell ref="BO55:BZ55"/>
    <mergeCell ref="CA55:CL55"/>
    <mergeCell ref="CM55:CX55"/>
    <mergeCell ref="CY55:DJ55"/>
    <mergeCell ref="GE53:GP53"/>
    <mergeCell ref="G54:R54"/>
    <mergeCell ref="S54:AD54"/>
    <mergeCell ref="AE54:AP54"/>
    <mergeCell ref="AQ54:BB54"/>
    <mergeCell ref="BC54:BN54"/>
    <mergeCell ref="BO54:BZ54"/>
    <mergeCell ref="CA54:CL54"/>
    <mergeCell ref="CM54:CX54"/>
    <mergeCell ref="CY54:DJ54"/>
    <mergeCell ref="DK54:DV54"/>
    <mergeCell ref="DW54:EH54"/>
    <mergeCell ref="EI54:ET54"/>
    <mergeCell ref="EU54:FF54"/>
    <mergeCell ref="FG54:FR54"/>
    <mergeCell ref="FS54:GD54"/>
    <mergeCell ref="GE54:GP54"/>
    <mergeCell ref="G53:R53"/>
    <mergeCell ref="S53:AD53"/>
    <mergeCell ref="AE53:AP53"/>
    <mergeCell ref="AQ53:BB53"/>
    <mergeCell ref="BC53:BN53"/>
    <mergeCell ref="BO53:BZ53"/>
    <mergeCell ref="CA53:CL53"/>
    <mergeCell ref="CM53:CX53"/>
    <mergeCell ref="CY53:DJ53"/>
    <mergeCell ref="DK51:DV51"/>
    <mergeCell ref="DW51:EH51"/>
    <mergeCell ref="EI51:ET51"/>
    <mergeCell ref="EU51:FF51"/>
    <mergeCell ref="FG51:FR51"/>
    <mergeCell ref="FS51:GD51"/>
    <mergeCell ref="CM51:CX51"/>
    <mergeCell ref="CY51:DJ51"/>
    <mergeCell ref="FS53:GD53"/>
    <mergeCell ref="GE51:GP51"/>
    <mergeCell ref="G52:R52"/>
    <mergeCell ref="S52:AD52"/>
    <mergeCell ref="AE52:AP52"/>
    <mergeCell ref="AQ52:BB52"/>
    <mergeCell ref="BC52:BN52"/>
    <mergeCell ref="BO52:BZ52"/>
    <mergeCell ref="CA52:CL52"/>
    <mergeCell ref="CM52:CX52"/>
    <mergeCell ref="CY52:DJ52"/>
    <mergeCell ref="DK52:DV52"/>
    <mergeCell ref="DW52:EH52"/>
    <mergeCell ref="EI52:ET52"/>
    <mergeCell ref="EU52:FF52"/>
    <mergeCell ref="FG52:FR52"/>
    <mergeCell ref="FS52:GD52"/>
    <mergeCell ref="GE52:GP52"/>
    <mergeCell ref="G51:R51"/>
    <mergeCell ref="S51:AD51"/>
    <mergeCell ref="AE51:AP51"/>
    <mergeCell ref="AQ51:BB51"/>
    <mergeCell ref="BC51:BN51"/>
    <mergeCell ref="BO51:BZ51"/>
    <mergeCell ref="CA51:CL51"/>
    <mergeCell ref="GE49:GP49"/>
    <mergeCell ref="G50:R50"/>
    <mergeCell ref="S50:AD50"/>
    <mergeCell ref="AE50:AP50"/>
    <mergeCell ref="AQ50:BB50"/>
    <mergeCell ref="BC50:BN50"/>
    <mergeCell ref="BO50:BZ50"/>
    <mergeCell ref="CA50:CL50"/>
    <mergeCell ref="CM50:CX50"/>
    <mergeCell ref="CY50:DJ50"/>
    <mergeCell ref="DK50:DV50"/>
    <mergeCell ref="DW50:EH50"/>
    <mergeCell ref="EI50:ET50"/>
    <mergeCell ref="EU50:FF50"/>
    <mergeCell ref="FG50:FR50"/>
    <mergeCell ref="FS50:GD50"/>
    <mergeCell ref="GE50:GP50"/>
    <mergeCell ref="G49:R49"/>
    <mergeCell ref="S49:AD49"/>
    <mergeCell ref="AE49:AP49"/>
    <mergeCell ref="AQ49:BB49"/>
    <mergeCell ref="BC49:BN49"/>
    <mergeCell ref="BO49:BZ49"/>
    <mergeCell ref="CA49:CL49"/>
    <mergeCell ref="CM49:CX49"/>
    <mergeCell ref="CY49:DJ49"/>
    <mergeCell ref="FS47:GD47"/>
    <mergeCell ref="EU47:FF47"/>
    <mergeCell ref="FG47:FR47"/>
    <mergeCell ref="DK49:DV49"/>
    <mergeCell ref="DW49:EH49"/>
    <mergeCell ref="EI49:ET49"/>
    <mergeCell ref="EU49:FF49"/>
    <mergeCell ref="FG49:FR49"/>
    <mergeCell ref="FS49:GD49"/>
    <mergeCell ref="GE47:GP47"/>
    <mergeCell ref="G48:R48"/>
    <mergeCell ref="S48:AD48"/>
    <mergeCell ref="AE48:AP48"/>
    <mergeCell ref="AQ48:BB48"/>
    <mergeCell ref="BC48:BN48"/>
    <mergeCell ref="BO48:BZ48"/>
    <mergeCell ref="CA48:CL48"/>
    <mergeCell ref="CM48:CX48"/>
    <mergeCell ref="CY48:DJ48"/>
    <mergeCell ref="DK48:DV48"/>
    <mergeCell ref="DW48:EH48"/>
    <mergeCell ref="EI48:ET48"/>
    <mergeCell ref="EU48:FF48"/>
    <mergeCell ref="FG48:FR48"/>
    <mergeCell ref="FS48:GD48"/>
    <mergeCell ref="GE48:GP48"/>
    <mergeCell ref="BO47:BZ47"/>
    <mergeCell ref="CA47:CL47"/>
    <mergeCell ref="CM47:CX47"/>
    <mergeCell ref="CY47:DJ47"/>
    <mergeCell ref="DK47:DV47"/>
    <mergeCell ref="DW47:EH47"/>
    <mergeCell ref="EI47:ET47"/>
    <mergeCell ref="GQ57:HA57"/>
    <mergeCell ref="GQ52:HA52"/>
    <mergeCell ref="GQ48:HA48"/>
    <mergeCell ref="G46:R46"/>
    <mergeCell ref="S46:AD46"/>
    <mergeCell ref="AE46:AP46"/>
    <mergeCell ref="AQ46:BB46"/>
    <mergeCell ref="BC46:BN46"/>
    <mergeCell ref="BO46:BZ46"/>
    <mergeCell ref="CA46:CL46"/>
    <mergeCell ref="CM46:CX46"/>
    <mergeCell ref="CY46:DJ46"/>
    <mergeCell ref="DK46:DV46"/>
    <mergeCell ref="DW46:EH46"/>
    <mergeCell ref="EI46:ET46"/>
    <mergeCell ref="EU46:FF46"/>
    <mergeCell ref="FG46:FR46"/>
    <mergeCell ref="FS46:GD46"/>
    <mergeCell ref="GE46:GP46"/>
    <mergeCell ref="G47:R47"/>
    <mergeCell ref="S47:AD47"/>
    <mergeCell ref="AE47:AP47"/>
    <mergeCell ref="AQ47:BB47"/>
    <mergeCell ref="BC47:BN47"/>
    <mergeCell ref="DK45:DV45"/>
    <mergeCell ref="DW45:EH45"/>
    <mergeCell ref="EI45:ET45"/>
    <mergeCell ref="EU45:FF45"/>
    <mergeCell ref="FG45:FR45"/>
    <mergeCell ref="FS45:GD45"/>
    <mergeCell ref="GE45:GP45"/>
    <mergeCell ref="GQ44:HA44"/>
    <mergeCell ref="GQ45:HA45"/>
    <mergeCell ref="G45:R45"/>
    <mergeCell ref="S45:AD45"/>
    <mergeCell ref="AE45:AP45"/>
    <mergeCell ref="AQ45:BB45"/>
    <mergeCell ref="BC45:BN45"/>
    <mergeCell ref="BO45:BZ45"/>
    <mergeCell ref="CA45:CL45"/>
    <mergeCell ref="CM45:CX45"/>
    <mergeCell ref="CY45:DJ45"/>
    <mergeCell ref="DK43:DV43"/>
    <mergeCell ref="DW43:EH43"/>
    <mergeCell ref="EI43:ET43"/>
    <mergeCell ref="EU43:FF43"/>
    <mergeCell ref="FG43:FR43"/>
    <mergeCell ref="FS43:GD43"/>
    <mergeCell ref="GE43:GP43"/>
    <mergeCell ref="GQ43:HB43"/>
    <mergeCell ref="G44:R44"/>
    <mergeCell ref="S44:AD44"/>
    <mergeCell ref="AE44:AP44"/>
    <mergeCell ref="AQ44:BB44"/>
    <mergeCell ref="BC44:BN44"/>
    <mergeCell ref="BO44:BZ44"/>
    <mergeCell ref="CA44:CL44"/>
    <mergeCell ref="CM44:CX44"/>
    <mergeCell ref="CY44:DJ44"/>
    <mergeCell ref="DK44:DV44"/>
    <mergeCell ref="DW44:EH44"/>
    <mergeCell ref="EI44:ET44"/>
    <mergeCell ref="EU44:FF44"/>
    <mergeCell ref="FG44:FR44"/>
    <mergeCell ref="FS44:GD44"/>
    <mergeCell ref="GE44:GP44"/>
    <mergeCell ref="G43:R43"/>
    <mergeCell ref="S43:AD43"/>
    <mergeCell ref="AE43:AP43"/>
    <mergeCell ref="AQ43:BB43"/>
    <mergeCell ref="BC43:BN43"/>
    <mergeCell ref="BO43:BZ43"/>
    <mergeCell ref="CA43:CL43"/>
    <mergeCell ref="CM43:CX43"/>
    <mergeCell ref="CY43:DJ43"/>
    <mergeCell ref="A1:A2"/>
    <mergeCell ref="B1:B2"/>
    <mergeCell ref="C1:C2"/>
    <mergeCell ref="D1:D2"/>
    <mergeCell ref="E1:E2"/>
    <mergeCell ref="BO1:BZ1"/>
    <mergeCell ref="F1:F2"/>
    <mergeCell ref="S1:AD1"/>
    <mergeCell ref="EU1:FF1"/>
    <mergeCell ref="GQ1:HB1"/>
    <mergeCell ref="CY1:DJ1"/>
    <mergeCell ref="DW1:EH1"/>
    <mergeCell ref="AE1:AP1"/>
    <mergeCell ref="BC1:BN1"/>
    <mergeCell ref="CA1:CL1"/>
    <mergeCell ref="FG1:FR1"/>
    <mergeCell ref="S26:AD26"/>
    <mergeCell ref="G30:R30"/>
    <mergeCell ref="GE1:GP1"/>
    <mergeCell ref="CM1:CX1"/>
    <mergeCell ref="AQ1:BB1"/>
    <mergeCell ref="G1:R1"/>
    <mergeCell ref="EI1:ET1"/>
    <mergeCell ref="DK1:DV1"/>
    <mergeCell ref="FS1:GD1"/>
    <mergeCell ref="AE26:AP26"/>
    <mergeCell ref="AE27:AP27"/>
    <mergeCell ref="AE28:AP28"/>
    <mergeCell ref="AE29:AP29"/>
    <mergeCell ref="AE30:AP30"/>
    <mergeCell ref="BC26:BN26"/>
    <mergeCell ref="BC27:BN27"/>
    <mergeCell ref="BC28:BN28"/>
    <mergeCell ref="G26:R26"/>
    <mergeCell ref="G27:R27"/>
    <mergeCell ref="G28:R28"/>
    <mergeCell ref="G29:R29"/>
    <mergeCell ref="G31:R31"/>
    <mergeCell ref="G32:R32"/>
    <mergeCell ref="G33:R33"/>
    <mergeCell ref="G34:R34"/>
    <mergeCell ref="G35:R35"/>
    <mergeCell ref="G40:R40"/>
    <mergeCell ref="S27:AD27"/>
    <mergeCell ref="S28:AD28"/>
    <mergeCell ref="S29:AD29"/>
    <mergeCell ref="S30:AD30"/>
    <mergeCell ref="S31:AD31"/>
    <mergeCell ref="S32:AD32"/>
    <mergeCell ref="S33:AD33"/>
    <mergeCell ref="S34:AD34"/>
    <mergeCell ref="S35:AD35"/>
    <mergeCell ref="S36:AD36"/>
    <mergeCell ref="S37:AD37"/>
    <mergeCell ref="S38:AD38"/>
    <mergeCell ref="S39:AD39"/>
    <mergeCell ref="S40:AD40"/>
    <mergeCell ref="G37:R37"/>
    <mergeCell ref="G38:R38"/>
    <mergeCell ref="G39:R39"/>
    <mergeCell ref="G36:R36"/>
    <mergeCell ref="AQ26:BB26"/>
    <mergeCell ref="AQ27:BB27"/>
    <mergeCell ref="AQ28:BB28"/>
    <mergeCell ref="AQ29:BB29"/>
    <mergeCell ref="AQ30:BB30"/>
    <mergeCell ref="AQ31:BB31"/>
    <mergeCell ref="AQ32:BB32"/>
    <mergeCell ref="AQ33:BB33"/>
    <mergeCell ref="AQ34:BB34"/>
    <mergeCell ref="AQ35:BB35"/>
    <mergeCell ref="AQ36:BB36"/>
    <mergeCell ref="AQ37:BB37"/>
    <mergeCell ref="AQ38:BB38"/>
    <mergeCell ref="AQ39:BB39"/>
    <mergeCell ref="AQ40:BB40"/>
    <mergeCell ref="AE31:AP31"/>
    <mergeCell ref="AE32:AP32"/>
    <mergeCell ref="AE33:AP33"/>
    <mergeCell ref="AE34:AP34"/>
    <mergeCell ref="AE35:AP35"/>
    <mergeCell ref="AE36:AP36"/>
    <mergeCell ref="AE37:AP37"/>
    <mergeCell ref="AE38:AP38"/>
    <mergeCell ref="AE39:AP39"/>
    <mergeCell ref="AE40:AP40"/>
    <mergeCell ref="BO26:BZ26"/>
    <mergeCell ref="BO27:BZ27"/>
    <mergeCell ref="BO28:BZ28"/>
    <mergeCell ref="BO29:BZ29"/>
    <mergeCell ref="BO30:BZ30"/>
    <mergeCell ref="BO31:BZ31"/>
    <mergeCell ref="BO32:BZ32"/>
    <mergeCell ref="BO33:BZ33"/>
    <mergeCell ref="BO34:BZ34"/>
    <mergeCell ref="CA29:CL29"/>
    <mergeCell ref="CA30:CL30"/>
    <mergeCell ref="CA31:CL31"/>
    <mergeCell ref="CA32:CL32"/>
    <mergeCell ref="CA33:CL33"/>
    <mergeCell ref="CA34:CL34"/>
    <mergeCell ref="BC38:BN38"/>
    <mergeCell ref="BC39:BN39"/>
    <mergeCell ref="BC40:BN40"/>
    <mergeCell ref="BO35:BZ35"/>
    <mergeCell ref="BO36:BZ36"/>
    <mergeCell ref="BO37:BZ37"/>
    <mergeCell ref="BO38:BZ38"/>
    <mergeCell ref="BO39:BZ39"/>
    <mergeCell ref="BO40:BZ40"/>
    <mergeCell ref="BC29:BN29"/>
    <mergeCell ref="BC30:BN30"/>
    <mergeCell ref="BC31:BN31"/>
    <mergeCell ref="BC32:BN32"/>
    <mergeCell ref="BC33:BN33"/>
    <mergeCell ref="BC34:BN34"/>
    <mergeCell ref="BC35:BN35"/>
    <mergeCell ref="BC36:BN36"/>
    <mergeCell ref="BC37:BN37"/>
    <mergeCell ref="CA35:CL35"/>
    <mergeCell ref="CA36:CL36"/>
    <mergeCell ref="CA37:CL37"/>
    <mergeCell ref="CA38:CL38"/>
    <mergeCell ref="CA39:CL39"/>
    <mergeCell ref="CA40:CL40"/>
    <mergeCell ref="CM26:CX26"/>
    <mergeCell ref="CM27:CX27"/>
    <mergeCell ref="CM28:CX28"/>
    <mergeCell ref="CM29:CX29"/>
    <mergeCell ref="CM30:CX30"/>
    <mergeCell ref="CM31:CX31"/>
    <mergeCell ref="CM32:CX32"/>
    <mergeCell ref="CM33:CX33"/>
    <mergeCell ref="CM34:CX34"/>
    <mergeCell ref="CM35:CX35"/>
    <mergeCell ref="CM36:CX36"/>
    <mergeCell ref="CM37:CX37"/>
    <mergeCell ref="CM38:CX38"/>
    <mergeCell ref="CM39:CX39"/>
    <mergeCell ref="CM40:CX40"/>
    <mergeCell ref="CA26:CL26"/>
    <mergeCell ref="CA27:CL27"/>
    <mergeCell ref="CA28:CL28"/>
    <mergeCell ref="CY38:DJ38"/>
    <mergeCell ref="CY39:DJ39"/>
    <mergeCell ref="CY40:DJ40"/>
    <mergeCell ref="DK26:DV26"/>
    <mergeCell ref="DK27:DV27"/>
    <mergeCell ref="DK28:DV28"/>
    <mergeCell ref="DK29:DV29"/>
    <mergeCell ref="DK30:DV30"/>
    <mergeCell ref="DK31:DV31"/>
    <mergeCell ref="DK32:DV32"/>
    <mergeCell ref="DK33:DV33"/>
    <mergeCell ref="DK34:DV34"/>
    <mergeCell ref="DK35:DV35"/>
    <mergeCell ref="DK36:DV36"/>
    <mergeCell ref="DK37:DV37"/>
    <mergeCell ref="DK38:DV38"/>
    <mergeCell ref="DK39:DV39"/>
    <mergeCell ref="DK40:DV40"/>
    <mergeCell ref="CY26:DJ26"/>
    <mergeCell ref="CY27:DJ27"/>
    <mergeCell ref="CY28:DJ28"/>
    <mergeCell ref="CY29:DJ29"/>
    <mergeCell ref="CY30:DJ30"/>
    <mergeCell ref="CY31:DJ31"/>
    <mergeCell ref="DW32:EH32"/>
    <mergeCell ref="DW33:EH33"/>
    <mergeCell ref="DW34:EH34"/>
    <mergeCell ref="CY35:DJ35"/>
    <mergeCell ref="CY36:DJ36"/>
    <mergeCell ref="CY37:DJ37"/>
    <mergeCell ref="CY32:DJ32"/>
    <mergeCell ref="CY33:DJ33"/>
    <mergeCell ref="CY34:DJ34"/>
    <mergeCell ref="DW35:EH35"/>
    <mergeCell ref="DW36:EH36"/>
    <mergeCell ref="DW37:EH37"/>
    <mergeCell ref="DW38:EH38"/>
    <mergeCell ref="DW39:EH39"/>
    <mergeCell ref="DW40:EH40"/>
    <mergeCell ref="EI26:ET26"/>
    <mergeCell ref="EI27:ET27"/>
    <mergeCell ref="EI28:ET28"/>
    <mergeCell ref="EI29:ET29"/>
    <mergeCell ref="EI30:ET30"/>
    <mergeCell ref="EI31:ET31"/>
    <mergeCell ref="EI32:ET32"/>
    <mergeCell ref="EI33:ET33"/>
    <mergeCell ref="EI34:ET34"/>
    <mergeCell ref="EI35:ET35"/>
    <mergeCell ref="EI36:ET36"/>
    <mergeCell ref="EI37:ET37"/>
    <mergeCell ref="EI38:ET38"/>
    <mergeCell ref="EI39:ET39"/>
    <mergeCell ref="EI40:ET40"/>
    <mergeCell ref="DW26:EH26"/>
    <mergeCell ref="DW27:EH27"/>
    <mergeCell ref="DW28:EH28"/>
    <mergeCell ref="DW29:EH29"/>
    <mergeCell ref="DW30:EH30"/>
    <mergeCell ref="DW31:EH31"/>
    <mergeCell ref="EU38:FF38"/>
    <mergeCell ref="EU39:FF39"/>
    <mergeCell ref="EU40:FF40"/>
    <mergeCell ref="FG26:FR26"/>
    <mergeCell ref="FG27:FR27"/>
    <mergeCell ref="FG28:FR28"/>
    <mergeCell ref="FG29:FR29"/>
    <mergeCell ref="FG30:FR30"/>
    <mergeCell ref="FG31:FR31"/>
    <mergeCell ref="FG32:FR32"/>
    <mergeCell ref="FG33:FR33"/>
    <mergeCell ref="FG34:FR34"/>
    <mergeCell ref="FG35:FR35"/>
    <mergeCell ref="FG36:FR36"/>
    <mergeCell ref="FG37:FR37"/>
    <mergeCell ref="FG38:FR38"/>
    <mergeCell ref="FG39:FR39"/>
    <mergeCell ref="FG40:FR40"/>
    <mergeCell ref="EU26:FF26"/>
    <mergeCell ref="EU27:FF27"/>
    <mergeCell ref="EU28:FF28"/>
    <mergeCell ref="EU29:FF29"/>
    <mergeCell ref="EU30:FF30"/>
    <mergeCell ref="EU31:FF31"/>
    <mergeCell ref="FS32:GD32"/>
    <mergeCell ref="FS33:GD33"/>
    <mergeCell ref="FS34:GD34"/>
    <mergeCell ref="EU35:FF35"/>
    <mergeCell ref="EU36:FF36"/>
    <mergeCell ref="EU37:FF37"/>
    <mergeCell ref="EU32:FF32"/>
    <mergeCell ref="EU33:FF33"/>
    <mergeCell ref="EU34:FF34"/>
    <mergeCell ref="FS35:GD35"/>
    <mergeCell ref="FS36:GD36"/>
    <mergeCell ref="FS37:GD37"/>
    <mergeCell ref="FS38:GD38"/>
    <mergeCell ref="FS39:GD39"/>
    <mergeCell ref="FS40:GD40"/>
    <mergeCell ref="GE26:GP26"/>
    <mergeCell ref="GE27:GP27"/>
    <mergeCell ref="GE28:GP28"/>
    <mergeCell ref="GE29:GP29"/>
    <mergeCell ref="GE30:GP30"/>
    <mergeCell ref="GE31:GP31"/>
    <mergeCell ref="GE32:GP32"/>
    <mergeCell ref="GE33:GP33"/>
    <mergeCell ref="GE34:GP34"/>
    <mergeCell ref="GE35:GP35"/>
    <mergeCell ref="GE36:GP36"/>
    <mergeCell ref="GE37:GP37"/>
    <mergeCell ref="GE38:GP38"/>
    <mergeCell ref="GE39:GP39"/>
    <mergeCell ref="GE40:GP40"/>
    <mergeCell ref="FS26:GD26"/>
    <mergeCell ref="FS27:GD27"/>
    <mergeCell ref="FS28:GD28"/>
    <mergeCell ref="FS29:GD29"/>
    <mergeCell ref="FS30:GD30"/>
    <mergeCell ref="FS31:GD31"/>
    <mergeCell ref="GQ26:HB26"/>
    <mergeCell ref="GQ27:HB27"/>
    <mergeCell ref="GQ28:HB28"/>
    <mergeCell ref="GQ29:HB29"/>
    <mergeCell ref="GQ30:HB30"/>
    <mergeCell ref="GQ31:HB31"/>
    <mergeCell ref="GQ32:HB32"/>
    <mergeCell ref="GQ39:HB39"/>
    <mergeCell ref="GQ40:HB40"/>
    <mergeCell ref="GQ33:HB33"/>
    <mergeCell ref="GQ34:HB34"/>
    <mergeCell ref="GQ35:HB35"/>
    <mergeCell ref="GQ36:HB36"/>
    <mergeCell ref="GQ37:HB37"/>
    <mergeCell ref="GQ38:HB38"/>
    <mergeCell ref="GQ55:HA55"/>
    <mergeCell ref="HC45:HM45"/>
    <mergeCell ref="HC50:HM50"/>
    <mergeCell ref="HC46:HM46"/>
    <mergeCell ref="GQ51:HA51"/>
    <mergeCell ref="GQ50:HA50"/>
    <mergeCell ref="GQ56:HA56"/>
    <mergeCell ref="HC55:HM55"/>
    <mergeCell ref="HC47:HM47"/>
    <mergeCell ref="HC49:HM49"/>
    <mergeCell ref="HC51:HM51"/>
    <mergeCell ref="HC53:HM53"/>
    <mergeCell ref="HC56:HM56"/>
    <mergeCell ref="GQ53:HA53"/>
    <mergeCell ref="GQ49:HA49"/>
    <mergeCell ref="GQ46:HA46"/>
    <mergeCell ref="GQ54:HA54"/>
    <mergeCell ref="GQ47:HA47"/>
    <mergeCell ref="HO34:HZ34"/>
    <mergeCell ref="HO35:HZ35"/>
    <mergeCell ref="HO36:HZ36"/>
    <mergeCell ref="HO37:HZ37"/>
    <mergeCell ref="HO38:HZ38"/>
    <mergeCell ref="HO39:HZ39"/>
    <mergeCell ref="HO40:HZ40"/>
    <mergeCell ref="HO43:HZ43"/>
    <mergeCell ref="HO1:HZ1"/>
    <mergeCell ref="HO26:HZ26"/>
    <mergeCell ref="HO27:HZ27"/>
    <mergeCell ref="HO28:HZ28"/>
    <mergeCell ref="HO29:HZ29"/>
    <mergeCell ref="HO30:HZ30"/>
    <mergeCell ref="HO31:HZ31"/>
    <mergeCell ref="HO32:HZ32"/>
    <mergeCell ref="HO33:HZ33"/>
    <mergeCell ref="HO54:HY54"/>
    <mergeCell ref="HO55:HY55"/>
    <mergeCell ref="HO56:HY56"/>
    <mergeCell ref="HO57:HY57"/>
    <mergeCell ref="HO44:HY44"/>
    <mergeCell ref="HO45:HY45"/>
    <mergeCell ref="HO46:HY46"/>
    <mergeCell ref="HO47:HY47"/>
    <mergeCell ref="HO48:HY48"/>
    <mergeCell ref="HO49:HY49"/>
    <mergeCell ref="HO50:HY50"/>
    <mergeCell ref="HO51:HY51"/>
    <mergeCell ref="HO52:HY52"/>
    <mergeCell ref="HO53:HY53"/>
    <mergeCell ref="IA1:IL1"/>
    <mergeCell ref="IA26:IL26"/>
    <mergeCell ref="IA27:IL27"/>
    <mergeCell ref="IA28:IL28"/>
    <mergeCell ref="IA29:IL29"/>
    <mergeCell ref="IA30:IL30"/>
    <mergeCell ref="IA31:IL31"/>
    <mergeCell ref="IA32:IL32"/>
    <mergeCell ref="IA33:IL33"/>
    <mergeCell ref="IA34:IL34"/>
    <mergeCell ref="IA35:IL35"/>
    <mergeCell ref="IA36:IL36"/>
    <mergeCell ref="IA37:IL37"/>
    <mergeCell ref="IA38:IL38"/>
    <mergeCell ref="IA39:IL39"/>
    <mergeCell ref="IA40:IL40"/>
    <mergeCell ref="IA43:IL43"/>
    <mergeCell ref="IA44:IK44"/>
    <mergeCell ref="IA54:IK54"/>
    <mergeCell ref="IA55:IK55"/>
    <mergeCell ref="IA56:IK56"/>
    <mergeCell ref="IA57:IK57"/>
    <mergeCell ref="IA45:IK45"/>
    <mergeCell ref="IA46:IK46"/>
    <mergeCell ref="IA47:IK47"/>
    <mergeCell ref="IA48:IK48"/>
    <mergeCell ref="IA49:IK49"/>
    <mergeCell ref="IA50:IK50"/>
    <mergeCell ref="IA51:IK51"/>
    <mergeCell ref="IA52:IK52"/>
    <mergeCell ref="IA53:IK53"/>
    <mergeCell ref="IM1:IX1"/>
    <mergeCell ref="IM26:IX26"/>
    <mergeCell ref="IM27:IX27"/>
    <mergeCell ref="IM28:IX28"/>
    <mergeCell ref="IM29:IX29"/>
    <mergeCell ref="IM30:IX30"/>
    <mergeCell ref="IM31:IX31"/>
    <mergeCell ref="IM32:IX32"/>
    <mergeCell ref="IM33:IX33"/>
    <mergeCell ref="IM34:IX34"/>
    <mergeCell ref="IM35:IX35"/>
    <mergeCell ref="IM36:IX36"/>
    <mergeCell ref="IM37:IX37"/>
    <mergeCell ref="IM38:IX38"/>
    <mergeCell ref="IM39:IX39"/>
    <mergeCell ref="IM40:IX40"/>
    <mergeCell ref="IM43:IX43"/>
    <mergeCell ref="IM44:IW44"/>
    <mergeCell ref="IM54:IW54"/>
    <mergeCell ref="IM55:IW55"/>
    <mergeCell ref="IM56:IW56"/>
    <mergeCell ref="IM57:IW57"/>
    <mergeCell ref="IM45:IW45"/>
    <mergeCell ref="IM46:IW46"/>
    <mergeCell ref="IM47:IW47"/>
    <mergeCell ref="IM48:IW48"/>
    <mergeCell ref="IM49:IW49"/>
    <mergeCell ref="IM50:IW50"/>
    <mergeCell ref="IM51:IW51"/>
    <mergeCell ref="IM52:IW52"/>
    <mergeCell ref="IM53:IW53"/>
  </mergeCells>
  <phoneticPr fontId="2" type="noConversion"/>
  <conditionalFormatting sqref="G5:HZ5">
    <cfRule type="cellIs" dxfId="191" priority="57" stopIfTrue="1" operator="notEqual">
      <formula>0</formula>
    </cfRule>
  </conditionalFormatting>
  <conditionalFormatting sqref="G21:HZ21">
    <cfRule type="cellIs" dxfId="190" priority="412" stopIfTrue="1" operator="notEqual">
      <formula>0</formula>
    </cfRule>
  </conditionalFormatting>
  <conditionalFormatting sqref="GQ57">
    <cfRule type="cellIs" dxfId="189" priority="369" stopIfTrue="1" operator="notEqual">
      <formula>$GQ$40</formula>
    </cfRule>
  </conditionalFormatting>
  <conditionalFormatting sqref="GQ56">
    <cfRule type="cellIs" dxfId="188" priority="365" stopIfTrue="1" operator="notEqual">
      <formula>$GQ$39</formula>
    </cfRule>
  </conditionalFormatting>
  <conditionalFormatting sqref="GQ44">
    <cfRule type="cellIs" dxfId="187" priority="37" stopIfTrue="1" operator="notEqual">
      <formula>$GQ$27</formula>
    </cfRule>
  </conditionalFormatting>
  <conditionalFormatting sqref="GQ45">
    <cfRule type="cellIs" dxfId="186" priority="41" stopIfTrue="1" operator="notEqual">
      <formula>$GQ$28</formula>
    </cfRule>
  </conditionalFormatting>
  <conditionalFormatting sqref="GQ46">
    <cfRule type="cellIs" dxfId="185" priority="66" stopIfTrue="1" operator="notEqual">
      <formula>$GQ$29</formula>
    </cfRule>
  </conditionalFormatting>
  <conditionalFormatting sqref="GQ47">
    <cfRule type="cellIs" dxfId="184" priority="71" stopIfTrue="1" operator="notEqual">
      <formula>$GQ$30</formula>
    </cfRule>
  </conditionalFormatting>
  <conditionalFormatting sqref="GQ48">
    <cfRule type="cellIs" dxfId="183" priority="75" stopIfTrue="1" operator="notEqual">
      <formula>$GQ$31</formula>
    </cfRule>
  </conditionalFormatting>
  <conditionalFormatting sqref="GQ49">
    <cfRule type="cellIs" dxfId="182" priority="79" stopIfTrue="1" operator="notEqual">
      <formula>$GQ$32</formula>
    </cfRule>
  </conditionalFormatting>
  <conditionalFormatting sqref="GQ50">
    <cfRule type="cellIs" dxfId="181" priority="91" stopIfTrue="1" operator="notEqual">
      <formula>$GQ$33</formula>
    </cfRule>
  </conditionalFormatting>
  <conditionalFormatting sqref="GQ51">
    <cfRule type="cellIs" dxfId="180" priority="96" stopIfTrue="1" operator="notEqual">
      <formula>$GQ$34</formula>
    </cfRule>
  </conditionalFormatting>
  <conditionalFormatting sqref="GQ52">
    <cfRule type="cellIs" dxfId="179" priority="100" stopIfTrue="1" operator="notEqual">
      <formula>$GQ$35</formula>
    </cfRule>
  </conditionalFormatting>
  <conditionalFormatting sqref="GQ53">
    <cfRule type="cellIs" dxfId="178" priority="104" stopIfTrue="1" operator="notEqual">
      <formula>$GQ$36</formula>
    </cfRule>
  </conditionalFormatting>
  <conditionalFormatting sqref="GQ54">
    <cfRule type="cellIs" dxfId="177" priority="108" stopIfTrue="1" operator="notEqual">
      <formula>$GQ$37</formula>
    </cfRule>
  </conditionalFormatting>
  <conditionalFormatting sqref="GQ55">
    <cfRule type="cellIs" dxfId="176" priority="361" stopIfTrue="1" operator="notEqual">
      <formula>$GQ$38</formula>
    </cfRule>
  </conditionalFormatting>
  <conditionalFormatting sqref="HC57">
    <cfRule type="cellIs" dxfId="175" priority="370" stopIfTrue="1" operator="notEqual">
      <formula>$HC$40</formula>
    </cfRule>
  </conditionalFormatting>
  <conditionalFormatting sqref="HC56">
    <cfRule type="cellIs" dxfId="174" priority="366" stopIfTrue="1" operator="notEqual">
      <formula>$HC$39</formula>
    </cfRule>
  </conditionalFormatting>
  <conditionalFormatting sqref="HC44">
    <cfRule type="cellIs" dxfId="173" priority="38" stopIfTrue="1" operator="notEqual">
      <formula>$HC$27</formula>
    </cfRule>
  </conditionalFormatting>
  <conditionalFormatting sqref="HC45">
    <cfRule type="cellIs" dxfId="172" priority="42" stopIfTrue="1" operator="notEqual">
      <formula>$HC$28</formula>
    </cfRule>
  </conditionalFormatting>
  <conditionalFormatting sqref="HC46">
    <cfRule type="cellIs" dxfId="171" priority="67" stopIfTrue="1" operator="notEqual">
      <formula>$HC$29</formula>
    </cfRule>
  </conditionalFormatting>
  <conditionalFormatting sqref="HC47">
    <cfRule type="cellIs" dxfId="170" priority="72" stopIfTrue="1" operator="notEqual">
      <formula>$HC$30</formula>
    </cfRule>
  </conditionalFormatting>
  <conditionalFormatting sqref="HC48">
    <cfRule type="cellIs" dxfId="169" priority="76" stopIfTrue="1" operator="notEqual">
      <formula>$HC$31</formula>
    </cfRule>
  </conditionalFormatting>
  <conditionalFormatting sqref="HC49">
    <cfRule type="cellIs" dxfId="168" priority="80" stopIfTrue="1" operator="notEqual">
      <formula>$HC$32</formula>
    </cfRule>
  </conditionalFormatting>
  <conditionalFormatting sqref="HC50">
    <cfRule type="cellIs" dxfId="167" priority="92" stopIfTrue="1" operator="notEqual">
      <formula>$HC$33</formula>
    </cfRule>
  </conditionalFormatting>
  <conditionalFormatting sqref="HC51">
    <cfRule type="cellIs" dxfId="166" priority="97" stopIfTrue="1" operator="notEqual">
      <formula>$HC$34</formula>
    </cfRule>
  </conditionalFormatting>
  <conditionalFormatting sqref="HC52">
    <cfRule type="cellIs" dxfId="165" priority="101" stopIfTrue="1" operator="notEqual">
      <formula>$HC$35</formula>
    </cfRule>
  </conditionalFormatting>
  <conditionalFormatting sqref="HC53">
    <cfRule type="cellIs" dxfId="164" priority="105" stopIfTrue="1" operator="notEqual">
      <formula>$HC$36</formula>
    </cfRule>
  </conditionalFormatting>
  <conditionalFormatting sqref="HC54">
    <cfRule type="cellIs" dxfId="163" priority="109" stopIfTrue="1" operator="notEqual">
      <formula>$HC$37</formula>
    </cfRule>
  </conditionalFormatting>
  <conditionalFormatting sqref="HC55">
    <cfRule type="cellIs" dxfId="162" priority="362" stopIfTrue="1" operator="notEqual">
      <formula>$HC$38</formula>
    </cfRule>
  </conditionalFormatting>
  <conditionalFormatting sqref="HB44:HB57">
    <cfRule type="cellIs" dxfId="161" priority="29" stopIfTrue="1" operator="notEqual">
      <formula>0</formula>
    </cfRule>
    <cfRule type="cellIs" dxfId="160" priority="33" stopIfTrue="1" operator="equal">
      <formula>0</formula>
    </cfRule>
  </conditionalFormatting>
  <conditionalFormatting sqref="HN44:HN57">
    <cfRule type="cellIs" dxfId="159" priority="30" stopIfTrue="1" operator="notEqual">
      <formula>0</formula>
    </cfRule>
    <cfRule type="cellIs" dxfId="158" priority="34" stopIfTrue="1" operator="equal">
      <formula>0</formula>
    </cfRule>
  </conditionalFormatting>
  <conditionalFormatting sqref="HO57">
    <cfRule type="cellIs" dxfId="157" priority="371" stopIfTrue="1" operator="notEqual">
      <formula>$HO$40</formula>
    </cfRule>
  </conditionalFormatting>
  <conditionalFormatting sqref="HO56">
    <cfRule type="cellIs" dxfId="156" priority="367" stopIfTrue="1" operator="notEqual">
      <formula>$HO$39</formula>
    </cfRule>
  </conditionalFormatting>
  <conditionalFormatting sqref="HO44">
    <cfRule type="cellIs" dxfId="155" priority="39" stopIfTrue="1" operator="notEqual">
      <formula>$HO$27</formula>
    </cfRule>
  </conditionalFormatting>
  <conditionalFormatting sqref="HO45">
    <cfRule type="cellIs" dxfId="154" priority="43" stopIfTrue="1" operator="notEqual">
      <formula>$HO$28</formula>
    </cfRule>
  </conditionalFormatting>
  <conditionalFormatting sqref="HO46">
    <cfRule type="cellIs" dxfId="153" priority="69" stopIfTrue="1" operator="notEqual">
      <formula>$HO$29</formula>
    </cfRule>
  </conditionalFormatting>
  <conditionalFormatting sqref="HO47">
    <cfRule type="cellIs" dxfId="152" priority="73" stopIfTrue="1" operator="notEqual">
      <formula>$HO$30</formula>
    </cfRule>
  </conditionalFormatting>
  <conditionalFormatting sqref="HO48">
    <cfRule type="cellIs" dxfId="151" priority="77" stopIfTrue="1" operator="notEqual">
      <formula>$HO$31</formula>
    </cfRule>
  </conditionalFormatting>
  <conditionalFormatting sqref="HO49">
    <cfRule type="cellIs" dxfId="150" priority="81" stopIfTrue="1" operator="notEqual">
      <formula>$HO$32</formula>
    </cfRule>
  </conditionalFormatting>
  <conditionalFormatting sqref="HO50">
    <cfRule type="cellIs" dxfId="149" priority="93" stopIfTrue="1" operator="notEqual">
      <formula>$HO$33</formula>
    </cfRule>
  </conditionalFormatting>
  <conditionalFormatting sqref="HO51">
    <cfRule type="cellIs" dxfId="148" priority="98" stopIfTrue="1" operator="notEqual">
      <formula>$HO$34</formula>
    </cfRule>
  </conditionalFormatting>
  <conditionalFormatting sqref="HO52">
    <cfRule type="cellIs" dxfId="147" priority="102" stopIfTrue="1" operator="notEqual">
      <formula>$HO$35</formula>
    </cfRule>
  </conditionalFormatting>
  <conditionalFormatting sqref="HO53">
    <cfRule type="cellIs" dxfId="146" priority="106" stopIfTrue="1" operator="notEqual">
      <formula>$HO$36</formula>
    </cfRule>
  </conditionalFormatting>
  <conditionalFormatting sqref="HO54">
    <cfRule type="cellIs" dxfId="145" priority="359" stopIfTrue="1" operator="notEqual">
      <formula>$HO$37</formula>
    </cfRule>
  </conditionalFormatting>
  <conditionalFormatting sqref="HO55">
    <cfRule type="cellIs" dxfId="144" priority="363" stopIfTrue="1" operator="notEqual">
      <formula>$HO$38</formula>
    </cfRule>
  </conditionalFormatting>
  <conditionalFormatting sqref="HZ44:HZ57">
    <cfRule type="cellIs" dxfId="143" priority="31" stopIfTrue="1" operator="notEqual">
      <formula>0</formula>
    </cfRule>
    <cfRule type="cellIs" dxfId="142" priority="35" stopIfTrue="1" operator="equal">
      <formula>0</formula>
    </cfRule>
  </conditionalFormatting>
  <conditionalFormatting sqref="G6:HZ6">
    <cfRule type="top10" dxfId="141" priority="58" stopIfTrue="1" bottom="1" rank="10"/>
    <cfRule type="top10" dxfId="140" priority="59" stopIfTrue="1" rank="10"/>
  </conditionalFormatting>
  <conditionalFormatting sqref="G3:HZ3">
    <cfRule type="cellIs" dxfId="139" priority="53" stopIfTrue="1" operator="equal">
      <formula>$B$3</formula>
    </cfRule>
    <cfRule type="cellIs" dxfId="138" priority="54" stopIfTrue="1" operator="equal">
      <formula>$C$3</formula>
    </cfRule>
    <cfRule type="top10" dxfId="137" priority="55" stopIfTrue="1" bottom="1" rank="10"/>
    <cfRule type="top10" dxfId="136" priority="56" stopIfTrue="1" rank="10"/>
  </conditionalFormatting>
  <conditionalFormatting sqref="G8:HZ8">
    <cfRule type="cellIs" dxfId="135" priority="60" stopIfTrue="1" operator="equal">
      <formula>$B$8</formula>
    </cfRule>
    <cfRule type="cellIs" dxfId="134" priority="61" stopIfTrue="1" operator="equal">
      <formula>$C$8</formula>
    </cfRule>
    <cfRule type="top10" dxfId="133" priority="62" stopIfTrue="1" bottom="1" rank="10"/>
    <cfRule type="top10" dxfId="132" priority="63" stopIfTrue="1" rank="10"/>
  </conditionalFormatting>
  <conditionalFormatting sqref="G10:HZ10">
    <cfRule type="cellIs" dxfId="131" priority="64" stopIfTrue="1" operator="equal">
      <formula>$B$10</formula>
    </cfRule>
    <cfRule type="cellIs" dxfId="130" priority="403" stopIfTrue="1" operator="equal">
      <formula>$C$10</formula>
    </cfRule>
    <cfRule type="top10" dxfId="129" priority="404" stopIfTrue="1" bottom="1" rank="10"/>
    <cfRule type="top10" dxfId="128" priority="405" stopIfTrue="1" rank="10"/>
  </conditionalFormatting>
  <conditionalFormatting sqref="G12:HZ12">
    <cfRule type="cellIs" dxfId="127" priority="406" stopIfTrue="1" operator="equal">
      <formula>$B$12</formula>
    </cfRule>
    <cfRule type="cellIs" dxfId="126" priority="407" stopIfTrue="1" operator="equal">
      <formula>$C$12</formula>
    </cfRule>
    <cfRule type="top10" dxfId="125" priority="408" stopIfTrue="1" bottom="1" rank="10"/>
    <cfRule type="top10" dxfId="124" priority="411" stopIfTrue="1" rank="10"/>
  </conditionalFormatting>
  <conditionalFormatting sqref="IA57">
    <cfRule type="cellIs" dxfId="123" priority="372" stopIfTrue="1" operator="notEqual">
      <formula>$IA$40</formula>
    </cfRule>
  </conditionalFormatting>
  <conditionalFormatting sqref="IA56">
    <cfRule type="cellIs" dxfId="122" priority="368" stopIfTrue="1" operator="notEqual">
      <formula>$IA$39</formula>
    </cfRule>
  </conditionalFormatting>
  <conditionalFormatting sqref="IA44">
    <cfRule type="cellIs" dxfId="121" priority="40" stopIfTrue="1" operator="notEqual">
      <formula>$IA$27</formula>
    </cfRule>
  </conditionalFormatting>
  <conditionalFormatting sqref="IA45">
    <cfRule type="cellIs" dxfId="120" priority="44" stopIfTrue="1" operator="notEqual">
      <formula>$IA$28</formula>
    </cfRule>
  </conditionalFormatting>
  <conditionalFormatting sqref="IA46">
    <cfRule type="cellIs" dxfId="119" priority="70" stopIfTrue="1" operator="notEqual">
      <formula>$IA$29</formula>
    </cfRule>
  </conditionalFormatting>
  <conditionalFormatting sqref="IA47">
    <cfRule type="cellIs" dxfId="118" priority="74" stopIfTrue="1" operator="notEqual">
      <formula>$IA$30</formula>
    </cfRule>
  </conditionalFormatting>
  <conditionalFormatting sqref="IA48">
    <cfRule type="cellIs" dxfId="117" priority="78" stopIfTrue="1" operator="notEqual">
      <formula>$IA$31</formula>
    </cfRule>
  </conditionalFormatting>
  <conditionalFormatting sqref="IA49">
    <cfRule type="cellIs" dxfId="116" priority="82" stopIfTrue="1" operator="notEqual">
      <formula>$IA$32</formula>
    </cfRule>
  </conditionalFormatting>
  <conditionalFormatting sqref="IA50">
    <cfRule type="cellIs" dxfId="115" priority="94" stopIfTrue="1" operator="notEqual">
      <formula>$IA$33</formula>
    </cfRule>
  </conditionalFormatting>
  <conditionalFormatting sqref="IA51">
    <cfRule type="cellIs" dxfId="114" priority="99" stopIfTrue="1" operator="notEqual">
      <formula>$IA$34</formula>
    </cfRule>
  </conditionalFormatting>
  <conditionalFormatting sqref="IA52">
    <cfRule type="cellIs" dxfId="113" priority="103" stopIfTrue="1" operator="notEqual">
      <formula>$IA$35</formula>
    </cfRule>
  </conditionalFormatting>
  <conditionalFormatting sqref="IA53">
    <cfRule type="cellIs" dxfId="112" priority="107" stopIfTrue="1" operator="notEqual">
      <formula>$IA$36</formula>
    </cfRule>
  </conditionalFormatting>
  <conditionalFormatting sqref="IA54">
    <cfRule type="cellIs" dxfId="111" priority="360" stopIfTrue="1" operator="notEqual">
      <formula>$IA$37</formula>
    </cfRule>
  </conditionalFormatting>
  <conditionalFormatting sqref="IA55">
    <cfRule type="cellIs" dxfId="110" priority="364" stopIfTrue="1" operator="notEqual">
      <formula>$IA$38</formula>
    </cfRule>
  </conditionalFormatting>
  <conditionalFormatting sqref="IL44:IL57">
    <cfRule type="cellIs" dxfId="109" priority="32" stopIfTrue="1" operator="notEqual">
      <formula>0</formula>
    </cfRule>
    <cfRule type="cellIs" dxfId="108" priority="36" stopIfTrue="1" operator="equal">
      <formula>0</formula>
    </cfRule>
  </conditionalFormatting>
  <conditionalFormatting sqref="IM57">
    <cfRule type="cellIs" dxfId="107" priority="16" stopIfTrue="1" operator="notEqual">
      <formula>$IA$40</formula>
    </cfRule>
  </conditionalFormatting>
  <conditionalFormatting sqref="IM56">
    <cfRule type="cellIs" dxfId="106" priority="15" stopIfTrue="1" operator="notEqual">
      <formula>$IA$39</formula>
    </cfRule>
  </conditionalFormatting>
  <conditionalFormatting sqref="IM44">
    <cfRule type="cellIs" dxfId="105" priority="3" stopIfTrue="1" operator="notEqual">
      <formula>$IA$27</formula>
    </cfRule>
  </conditionalFormatting>
  <conditionalFormatting sqref="IM45">
    <cfRule type="cellIs" dxfId="104" priority="4" stopIfTrue="1" operator="notEqual">
      <formula>$IA$28</formula>
    </cfRule>
  </conditionalFormatting>
  <conditionalFormatting sqref="IM46">
    <cfRule type="cellIs" dxfId="103" priority="5" stopIfTrue="1" operator="notEqual">
      <formula>$IA$29</formula>
    </cfRule>
  </conditionalFormatting>
  <conditionalFormatting sqref="IM47">
    <cfRule type="cellIs" dxfId="102" priority="6" stopIfTrue="1" operator="notEqual">
      <formula>$IA$30</formula>
    </cfRule>
  </conditionalFormatting>
  <conditionalFormatting sqref="IM48">
    <cfRule type="cellIs" dxfId="101" priority="7" stopIfTrue="1" operator="notEqual">
      <formula>$IA$31</formula>
    </cfRule>
  </conditionalFormatting>
  <conditionalFormatting sqref="IM49">
    <cfRule type="cellIs" dxfId="100" priority="8" stopIfTrue="1" operator="notEqual">
      <formula>$IA$32</formula>
    </cfRule>
  </conditionalFormatting>
  <conditionalFormatting sqref="IM50">
    <cfRule type="cellIs" dxfId="99" priority="9" stopIfTrue="1" operator="notEqual">
      <formula>$IA$33</formula>
    </cfRule>
  </conditionalFormatting>
  <conditionalFormatting sqref="IM51">
    <cfRule type="cellIs" dxfId="98" priority="10" stopIfTrue="1" operator="notEqual">
      <formula>$IA$34</formula>
    </cfRule>
  </conditionalFormatting>
  <conditionalFormatting sqref="IM52">
    <cfRule type="cellIs" dxfId="97" priority="11" stopIfTrue="1" operator="notEqual">
      <formula>$IA$35</formula>
    </cfRule>
  </conditionalFormatting>
  <conditionalFormatting sqref="IM53">
    <cfRule type="cellIs" dxfId="96" priority="12" stopIfTrue="1" operator="notEqual">
      <formula>$IA$36</formula>
    </cfRule>
  </conditionalFormatting>
  <conditionalFormatting sqref="IM54">
    <cfRule type="cellIs" dxfId="95" priority="13" stopIfTrue="1" operator="notEqual">
      <formula>$IA$37</formula>
    </cfRule>
  </conditionalFormatting>
  <conditionalFormatting sqref="IM55">
    <cfRule type="cellIs" dxfId="94" priority="14" stopIfTrue="1" operator="notEqual">
      <formula>$IA$38</formula>
    </cfRule>
  </conditionalFormatting>
  <conditionalFormatting sqref="IX44:IX57">
    <cfRule type="cellIs" dxfId="93" priority="1" stopIfTrue="1" operator="notEqual">
      <formula>0</formula>
    </cfRule>
    <cfRule type="cellIs" dxfId="92" priority="2" stopIfTrue="1" operator="equal">
      <formula>0</formula>
    </cfRule>
  </conditionalFormatting>
  <pageMargins left="0.75" right="0.75" top="1" bottom="1" header="0.5" footer="0.5"/>
  <pageSetup paperSize="9" orientation="portrait" r:id="rId1"/>
  <headerFooter alignWithMargins="0"/>
  <ignoredErrors>
    <ignoredError sqref="G26 S26 BC28 GQ27 GQ35:HB36 GQ29:GQ31 GQ26:HC26 GQ32:HB34 GR29:HB31 GQ37:HB40 GQ28:HC28 GR27:HC27 GE33:GE34 GE28:GE29 GE26:GP27 GE30:GP32 GF28:GP29 GE35:GP40 GF33:GP34 FS26:GD40 FG26:FR40 EU26:FF40 EI26:ET40 DW26:EH40 DK26:DV40 CY26:DJ40 CM26:CX40 CA26:CL40 BO33 BO26:BZ32 BO34:BZ40 BP33:BZ33 AQ26:BB40 BC26 BC27:BN27 BD26:BN26 BC37 BC33 BC29:BN32 BC34:BN36 BD33:BN33 BC38:BN39 BD37:BN37 AE26:AP40 HC37:HC40 HC29:HC32 HC34:HC36 HC33 HO26:HO40 IA26:IA40 IM26:IM40" formulaRange="1"/>
  </ignoredErrors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1">
    <tabColor theme="7" tint="0.39997558519241921"/>
  </sheetPr>
  <dimension ref="A1:IW11"/>
  <sheetViews>
    <sheetView workbookViewId="0">
      <selection sqref="A1:A2"/>
    </sheetView>
  </sheetViews>
  <sheetFormatPr defaultRowHeight="11.25" x14ac:dyDescent="0.2"/>
  <cols>
    <col min="1" max="1" width="7.28515625" style="53" bestFit="1" customWidth="1"/>
    <col min="2" max="2" width="4.42578125" style="53" bestFit="1" customWidth="1"/>
    <col min="3" max="3" width="6.140625" style="53" bestFit="1" customWidth="1"/>
    <col min="4" max="4" width="6.5703125" style="53" bestFit="1" customWidth="1"/>
    <col min="5" max="5" width="6.7109375" style="53" bestFit="1" customWidth="1"/>
    <col min="6" max="6" width="1.28515625" style="53" bestFit="1" customWidth="1"/>
    <col min="7" max="7" width="1.5703125" style="53" bestFit="1" customWidth="1"/>
    <col min="8" max="8" width="1.85546875" style="53" bestFit="1" customWidth="1"/>
    <col min="9" max="9" width="2.42578125" style="53" bestFit="1" customWidth="1"/>
    <col min="10" max="10" width="2.140625" style="53" bestFit="1" customWidth="1"/>
    <col min="11" max="20" width="4.42578125" style="53" bestFit="1" customWidth="1"/>
    <col min="21" max="154" width="5.28515625" style="53" bestFit="1" customWidth="1"/>
    <col min="155" max="245" width="6.140625" style="53" bestFit="1" customWidth="1"/>
    <col min="246" max="246" width="1.28515625" style="53" bestFit="1" customWidth="1"/>
    <col min="247" max="247" width="1.5703125" style="53" bestFit="1" customWidth="1"/>
    <col min="248" max="248" width="1.85546875" style="53" bestFit="1" customWidth="1"/>
    <col min="249" max="249" width="2.42578125" style="53" bestFit="1" customWidth="1"/>
    <col min="250" max="250" width="2.140625" style="53" bestFit="1" customWidth="1"/>
    <col min="251" max="251" width="2.42578125" style="53" bestFit="1" customWidth="1"/>
    <col min="252" max="252" width="2.7109375" style="53" bestFit="1" customWidth="1"/>
    <col min="253" max="253" width="3" style="53" bestFit="1" customWidth="1"/>
    <col min="254" max="254" width="2.28515625" style="53" bestFit="1" customWidth="1"/>
    <col min="255" max="255" width="2" style="53" bestFit="1" customWidth="1"/>
    <col min="256" max="256" width="2.28515625" style="53" bestFit="1" customWidth="1"/>
    <col min="257" max="257" width="2.5703125" style="53" bestFit="1" customWidth="1"/>
    <col min="258" max="16384" width="9.140625" style="53"/>
  </cols>
  <sheetData>
    <row r="1" spans="1:257" x14ac:dyDescent="0.2">
      <c r="A1" s="272"/>
      <c r="B1" s="312" t="s">
        <v>18</v>
      </c>
      <c r="C1" s="312" t="s">
        <v>19</v>
      </c>
      <c r="D1" s="312" t="s">
        <v>76</v>
      </c>
      <c r="E1" s="314" t="s">
        <v>77</v>
      </c>
      <c r="F1" s="316">
        <v>2005</v>
      </c>
      <c r="G1" s="317"/>
      <c r="H1" s="317"/>
      <c r="I1" s="317"/>
      <c r="J1" s="317"/>
      <c r="K1" s="317"/>
      <c r="L1" s="317"/>
      <c r="M1" s="317"/>
      <c r="N1" s="317"/>
      <c r="O1" s="317"/>
      <c r="P1" s="317"/>
      <c r="Q1" s="318"/>
      <c r="R1" s="306">
        <v>2006</v>
      </c>
      <c r="S1" s="307"/>
      <c r="T1" s="307"/>
      <c r="U1" s="308"/>
      <c r="V1" s="308"/>
      <c r="W1" s="308"/>
      <c r="X1" s="308"/>
      <c r="Y1" s="308"/>
      <c r="Z1" s="308"/>
      <c r="AA1" s="308"/>
      <c r="AB1" s="308"/>
      <c r="AC1" s="309"/>
      <c r="AD1" s="306">
        <v>2007</v>
      </c>
      <c r="AE1" s="307"/>
      <c r="AF1" s="307"/>
      <c r="AG1" s="308"/>
      <c r="AH1" s="308"/>
      <c r="AI1" s="308"/>
      <c r="AJ1" s="308"/>
      <c r="AK1" s="308"/>
      <c r="AL1" s="308"/>
      <c r="AM1" s="308"/>
      <c r="AN1" s="308"/>
      <c r="AO1" s="309"/>
      <c r="AP1" s="306">
        <v>2008</v>
      </c>
      <c r="AQ1" s="307"/>
      <c r="AR1" s="307"/>
      <c r="AS1" s="308"/>
      <c r="AT1" s="308"/>
      <c r="AU1" s="308"/>
      <c r="AV1" s="308"/>
      <c r="AW1" s="308"/>
      <c r="AX1" s="308"/>
      <c r="AY1" s="308"/>
      <c r="AZ1" s="308"/>
      <c r="BA1" s="309"/>
      <c r="BB1" s="306">
        <v>2009</v>
      </c>
      <c r="BC1" s="307"/>
      <c r="BD1" s="307"/>
      <c r="BE1" s="308"/>
      <c r="BF1" s="308"/>
      <c r="BG1" s="308"/>
      <c r="BH1" s="308"/>
      <c r="BI1" s="308"/>
      <c r="BJ1" s="308"/>
      <c r="BK1" s="308"/>
      <c r="BL1" s="308"/>
      <c r="BM1" s="309"/>
      <c r="BN1" s="306">
        <v>2010</v>
      </c>
      <c r="BO1" s="307"/>
      <c r="BP1" s="307"/>
      <c r="BQ1" s="308"/>
      <c r="BR1" s="308"/>
      <c r="BS1" s="308"/>
      <c r="BT1" s="308"/>
      <c r="BU1" s="308"/>
      <c r="BV1" s="308"/>
      <c r="BW1" s="308"/>
      <c r="BX1" s="308"/>
      <c r="BY1" s="309"/>
      <c r="BZ1" s="306">
        <v>2011</v>
      </c>
      <c r="CA1" s="307"/>
      <c r="CB1" s="307"/>
      <c r="CC1" s="308"/>
      <c r="CD1" s="308"/>
      <c r="CE1" s="308"/>
      <c r="CF1" s="308"/>
      <c r="CG1" s="308"/>
      <c r="CH1" s="308"/>
      <c r="CI1" s="308"/>
      <c r="CJ1" s="308"/>
      <c r="CK1" s="309"/>
      <c r="CL1" s="306">
        <v>2012</v>
      </c>
      <c r="CM1" s="307"/>
      <c r="CN1" s="307"/>
      <c r="CO1" s="308"/>
      <c r="CP1" s="308"/>
      <c r="CQ1" s="308"/>
      <c r="CR1" s="308"/>
      <c r="CS1" s="308"/>
      <c r="CT1" s="308"/>
      <c r="CU1" s="308"/>
      <c r="CV1" s="308"/>
      <c r="CW1" s="309"/>
      <c r="CX1" s="306">
        <v>2013</v>
      </c>
      <c r="CY1" s="307"/>
      <c r="CZ1" s="307"/>
      <c r="DA1" s="308"/>
      <c r="DB1" s="308"/>
      <c r="DC1" s="308"/>
      <c r="DD1" s="308"/>
      <c r="DE1" s="308"/>
      <c r="DF1" s="308"/>
      <c r="DG1" s="308"/>
      <c r="DH1" s="308"/>
      <c r="DI1" s="309"/>
      <c r="DJ1" s="306">
        <v>2014</v>
      </c>
      <c r="DK1" s="307"/>
      <c r="DL1" s="307"/>
      <c r="DM1" s="308"/>
      <c r="DN1" s="308"/>
      <c r="DO1" s="308"/>
      <c r="DP1" s="308"/>
      <c r="DQ1" s="308"/>
      <c r="DR1" s="308"/>
      <c r="DS1" s="308"/>
      <c r="DT1" s="308"/>
      <c r="DU1" s="309"/>
      <c r="DV1" s="306">
        <v>2015</v>
      </c>
      <c r="DW1" s="307"/>
      <c r="DX1" s="307"/>
      <c r="DY1" s="308"/>
      <c r="DZ1" s="308"/>
      <c r="EA1" s="308"/>
      <c r="EB1" s="308"/>
      <c r="EC1" s="308"/>
      <c r="ED1" s="308"/>
      <c r="EE1" s="308"/>
      <c r="EF1" s="308"/>
      <c r="EG1" s="309"/>
      <c r="EH1" s="306">
        <v>2016</v>
      </c>
      <c r="EI1" s="307"/>
      <c r="EJ1" s="307"/>
      <c r="EK1" s="308"/>
      <c r="EL1" s="308"/>
      <c r="EM1" s="308"/>
      <c r="EN1" s="308"/>
      <c r="EO1" s="308"/>
      <c r="EP1" s="308"/>
      <c r="EQ1" s="308"/>
      <c r="ER1" s="308"/>
      <c r="ES1" s="309"/>
      <c r="ET1" s="306">
        <v>2017</v>
      </c>
      <c r="EU1" s="307"/>
      <c r="EV1" s="307"/>
      <c r="EW1" s="308"/>
      <c r="EX1" s="308"/>
      <c r="EY1" s="308"/>
      <c r="EZ1" s="308"/>
      <c r="FA1" s="308"/>
      <c r="FB1" s="308"/>
      <c r="FC1" s="308"/>
      <c r="FD1" s="308"/>
      <c r="FE1" s="309"/>
      <c r="FF1" s="306">
        <v>2018</v>
      </c>
      <c r="FG1" s="307"/>
      <c r="FH1" s="307"/>
      <c r="FI1" s="308"/>
      <c r="FJ1" s="308"/>
      <c r="FK1" s="308"/>
      <c r="FL1" s="308"/>
      <c r="FM1" s="308"/>
      <c r="FN1" s="308"/>
      <c r="FO1" s="308"/>
      <c r="FP1" s="308"/>
      <c r="FQ1" s="309"/>
      <c r="FR1" s="306">
        <v>2019</v>
      </c>
      <c r="FS1" s="307"/>
      <c r="FT1" s="307"/>
      <c r="FU1" s="308"/>
      <c r="FV1" s="308"/>
      <c r="FW1" s="308"/>
      <c r="FX1" s="308"/>
      <c r="FY1" s="308"/>
      <c r="FZ1" s="308"/>
      <c r="GA1" s="308"/>
      <c r="GB1" s="308"/>
      <c r="GC1" s="309"/>
      <c r="GD1" s="306">
        <v>2020</v>
      </c>
      <c r="GE1" s="307"/>
      <c r="GF1" s="307"/>
      <c r="GG1" s="308"/>
      <c r="GH1" s="308"/>
      <c r="GI1" s="308"/>
      <c r="GJ1" s="308"/>
      <c r="GK1" s="308"/>
      <c r="GL1" s="308"/>
      <c r="GM1" s="308"/>
      <c r="GN1" s="308"/>
      <c r="GO1" s="309"/>
      <c r="GP1" s="306">
        <v>2021</v>
      </c>
      <c r="GQ1" s="307"/>
      <c r="GR1" s="307"/>
      <c r="GS1" s="308"/>
      <c r="GT1" s="308"/>
      <c r="GU1" s="308"/>
      <c r="GV1" s="308"/>
      <c r="GW1" s="308"/>
      <c r="GX1" s="308"/>
      <c r="GY1" s="308"/>
      <c r="GZ1" s="308"/>
      <c r="HA1" s="309"/>
      <c r="HB1" s="306">
        <v>2022</v>
      </c>
      <c r="HC1" s="307"/>
      <c r="HD1" s="307"/>
      <c r="HE1" s="308"/>
      <c r="HF1" s="308"/>
      <c r="HG1" s="308"/>
      <c r="HH1" s="308"/>
      <c r="HI1" s="308"/>
      <c r="HJ1" s="308"/>
      <c r="HK1" s="308"/>
      <c r="HL1" s="308"/>
      <c r="HM1" s="309"/>
      <c r="HN1" s="306">
        <v>2023</v>
      </c>
      <c r="HO1" s="307"/>
      <c r="HP1" s="307"/>
      <c r="HQ1" s="308"/>
      <c r="HR1" s="308"/>
      <c r="HS1" s="308"/>
      <c r="HT1" s="308"/>
      <c r="HU1" s="308"/>
      <c r="HV1" s="308"/>
      <c r="HW1" s="308"/>
      <c r="HX1" s="308"/>
      <c r="HY1" s="309"/>
      <c r="HZ1" s="306">
        <v>2024</v>
      </c>
      <c r="IA1" s="307"/>
      <c r="IB1" s="307"/>
      <c r="IC1" s="308"/>
      <c r="ID1" s="308"/>
      <c r="IE1" s="308"/>
      <c r="IF1" s="308"/>
      <c r="IG1" s="308"/>
      <c r="IH1" s="308"/>
      <c r="II1" s="308"/>
      <c r="IJ1" s="308"/>
      <c r="IK1" s="309"/>
      <c r="IL1" s="306">
        <v>2025</v>
      </c>
      <c r="IM1" s="307"/>
      <c r="IN1" s="307"/>
      <c r="IO1" s="308"/>
      <c r="IP1" s="308"/>
      <c r="IQ1" s="308"/>
      <c r="IR1" s="308"/>
      <c r="IS1" s="308"/>
      <c r="IT1" s="308"/>
      <c r="IU1" s="308"/>
      <c r="IV1" s="308"/>
      <c r="IW1" s="309"/>
    </row>
    <row r="2" spans="1:257" x14ac:dyDescent="0.2">
      <c r="A2" s="273"/>
      <c r="B2" s="313"/>
      <c r="C2" s="313"/>
      <c r="D2" s="313"/>
      <c r="E2" s="315"/>
      <c r="F2" s="222" t="s">
        <v>0</v>
      </c>
      <c r="G2" s="223" t="s">
        <v>1</v>
      </c>
      <c r="H2" s="223" t="s">
        <v>2</v>
      </c>
      <c r="I2" s="223" t="s">
        <v>3</v>
      </c>
      <c r="J2" s="223" t="s">
        <v>4</v>
      </c>
      <c r="K2" s="223" t="s">
        <v>5</v>
      </c>
      <c r="L2" s="223" t="s">
        <v>6</v>
      </c>
      <c r="M2" s="223" t="s">
        <v>7</v>
      </c>
      <c r="N2" s="223" t="s">
        <v>8</v>
      </c>
      <c r="O2" s="223" t="s">
        <v>9</v>
      </c>
      <c r="P2" s="223" t="s">
        <v>10</v>
      </c>
      <c r="Q2" s="224" t="s">
        <v>11</v>
      </c>
      <c r="R2" s="222" t="s">
        <v>0</v>
      </c>
      <c r="S2" s="223" t="s">
        <v>1</v>
      </c>
      <c r="T2" s="223" t="s">
        <v>2</v>
      </c>
      <c r="U2" s="223" t="s">
        <v>3</v>
      </c>
      <c r="V2" s="223" t="s">
        <v>4</v>
      </c>
      <c r="W2" s="223" t="s">
        <v>5</v>
      </c>
      <c r="X2" s="223" t="s">
        <v>6</v>
      </c>
      <c r="Y2" s="223" t="s">
        <v>7</v>
      </c>
      <c r="Z2" s="223" t="s">
        <v>8</v>
      </c>
      <c r="AA2" s="223" t="s">
        <v>9</v>
      </c>
      <c r="AB2" s="223" t="s">
        <v>10</v>
      </c>
      <c r="AC2" s="224" t="s">
        <v>11</v>
      </c>
      <c r="AD2" s="222" t="s">
        <v>0</v>
      </c>
      <c r="AE2" s="223" t="s">
        <v>1</v>
      </c>
      <c r="AF2" s="223" t="s">
        <v>2</v>
      </c>
      <c r="AG2" s="223" t="s">
        <v>3</v>
      </c>
      <c r="AH2" s="223" t="s">
        <v>4</v>
      </c>
      <c r="AI2" s="223" t="s">
        <v>5</v>
      </c>
      <c r="AJ2" s="223" t="s">
        <v>6</v>
      </c>
      <c r="AK2" s="223" t="s">
        <v>7</v>
      </c>
      <c r="AL2" s="223" t="s">
        <v>8</v>
      </c>
      <c r="AM2" s="223" t="s">
        <v>9</v>
      </c>
      <c r="AN2" s="223" t="s">
        <v>10</v>
      </c>
      <c r="AO2" s="224" t="s">
        <v>11</v>
      </c>
      <c r="AP2" s="222" t="s">
        <v>0</v>
      </c>
      <c r="AQ2" s="223" t="s">
        <v>1</v>
      </c>
      <c r="AR2" s="223" t="s">
        <v>2</v>
      </c>
      <c r="AS2" s="223" t="s">
        <v>3</v>
      </c>
      <c r="AT2" s="223" t="s">
        <v>4</v>
      </c>
      <c r="AU2" s="223" t="s">
        <v>5</v>
      </c>
      <c r="AV2" s="223" t="s">
        <v>6</v>
      </c>
      <c r="AW2" s="223" t="s">
        <v>7</v>
      </c>
      <c r="AX2" s="223" t="s">
        <v>8</v>
      </c>
      <c r="AY2" s="223" t="s">
        <v>9</v>
      </c>
      <c r="AZ2" s="223" t="s">
        <v>10</v>
      </c>
      <c r="BA2" s="224" t="s">
        <v>11</v>
      </c>
      <c r="BB2" s="222" t="s">
        <v>0</v>
      </c>
      <c r="BC2" s="223" t="s">
        <v>1</v>
      </c>
      <c r="BD2" s="223" t="s">
        <v>2</v>
      </c>
      <c r="BE2" s="223" t="s">
        <v>3</v>
      </c>
      <c r="BF2" s="223" t="s">
        <v>4</v>
      </c>
      <c r="BG2" s="223" t="s">
        <v>5</v>
      </c>
      <c r="BH2" s="223" t="s">
        <v>6</v>
      </c>
      <c r="BI2" s="223" t="s">
        <v>7</v>
      </c>
      <c r="BJ2" s="223" t="s">
        <v>8</v>
      </c>
      <c r="BK2" s="223" t="s">
        <v>9</v>
      </c>
      <c r="BL2" s="223" t="s">
        <v>10</v>
      </c>
      <c r="BM2" s="224" t="s">
        <v>11</v>
      </c>
      <c r="BN2" s="222" t="s">
        <v>0</v>
      </c>
      <c r="BO2" s="223" t="s">
        <v>1</v>
      </c>
      <c r="BP2" s="223" t="s">
        <v>2</v>
      </c>
      <c r="BQ2" s="223" t="s">
        <v>3</v>
      </c>
      <c r="BR2" s="223" t="s">
        <v>4</v>
      </c>
      <c r="BS2" s="223" t="s">
        <v>5</v>
      </c>
      <c r="BT2" s="223" t="s">
        <v>6</v>
      </c>
      <c r="BU2" s="223" t="s">
        <v>7</v>
      </c>
      <c r="BV2" s="223" t="s">
        <v>8</v>
      </c>
      <c r="BW2" s="223" t="s">
        <v>9</v>
      </c>
      <c r="BX2" s="223" t="s">
        <v>10</v>
      </c>
      <c r="BY2" s="224" t="s">
        <v>11</v>
      </c>
      <c r="BZ2" s="222" t="s">
        <v>0</v>
      </c>
      <c r="CA2" s="223" t="s">
        <v>1</v>
      </c>
      <c r="CB2" s="223" t="s">
        <v>2</v>
      </c>
      <c r="CC2" s="223" t="s">
        <v>3</v>
      </c>
      <c r="CD2" s="223" t="s">
        <v>4</v>
      </c>
      <c r="CE2" s="223" t="s">
        <v>5</v>
      </c>
      <c r="CF2" s="223" t="s">
        <v>6</v>
      </c>
      <c r="CG2" s="223" t="s">
        <v>7</v>
      </c>
      <c r="CH2" s="223" t="s">
        <v>8</v>
      </c>
      <c r="CI2" s="223" t="s">
        <v>9</v>
      </c>
      <c r="CJ2" s="223" t="s">
        <v>10</v>
      </c>
      <c r="CK2" s="224" t="s">
        <v>11</v>
      </c>
      <c r="CL2" s="222" t="s">
        <v>0</v>
      </c>
      <c r="CM2" s="223" t="s">
        <v>1</v>
      </c>
      <c r="CN2" s="223" t="s">
        <v>2</v>
      </c>
      <c r="CO2" s="223" t="s">
        <v>3</v>
      </c>
      <c r="CP2" s="223" t="s">
        <v>4</v>
      </c>
      <c r="CQ2" s="223" t="s">
        <v>5</v>
      </c>
      <c r="CR2" s="223" t="s">
        <v>6</v>
      </c>
      <c r="CS2" s="223" t="s">
        <v>7</v>
      </c>
      <c r="CT2" s="223" t="s">
        <v>8</v>
      </c>
      <c r="CU2" s="223" t="s">
        <v>9</v>
      </c>
      <c r="CV2" s="223" t="s">
        <v>10</v>
      </c>
      <c r="CW2" s="224" t="s">
        <v>11</v>
      </c>
      <c r="CX2" s="222" t="s">
        <v>0</v>
      </c>
      <c r="CY2" s="223" t="s">
        <v>1</v>
      </c>
      <c r="CZ2" s="223" t="s">
        <v>2</v>
      </c>
      <c r="DA2" s="223" t="s">
        <v>3</v>
      </c>
      <c r="DB2" s="223" t="s">
        <v>4</v>
      </c>
      <c r="DC2" s="223" t="s">
        <v>5</v>
      </c>
      <c r="DD2" s="223" t="s">
        <v>6</v>
      </c>
      <c r="DE2" s="223" t="s">
        <v>7</v>
      </c>
      <c r="DF2" s="223" t="s">
        <v>8</v>
      </c>
      <c r="DG2" s="223" t="s">
        <v>9</v>
      </c>
      <c r="DH2" s="223" t="s">
        <v>10</v>
      </c>
      <c r="DI2" s="224" t="s">
        <v>11</v>
      </c>
      <c r="DJ2" s="222" t="s">
        <v>0</v>
      </c>
      <c r="DK2" s="223" t="s">
        <v>1</v>
      </c>
      <c r="DL2" s="223" t="s">
        <v>2</v>
      </c>
      <c r="DM2" s="223" t="s">
        <v>3</v>
      </c>
      <c r="DN2" s="223" t="s">
        <v>4</v>
      </c>
      <c r="DO2" s="223" t="s">
        <v>5</v>
      </c>
      <c r="DP2" s="223" t="s">
        <v>6</v>
      </c>
      <c r="DQ2" s="223" t="s">
        <v>7</v>
      </c>
      <c r="DR2" s="223" t="s">
        <v>8</v>
      </c>
      <c r="DS2" s="223" t="s">
        <v>9</v>
      </c>
      <c r="DT2" s="223" t="s">
        <v>10</v>
      </c>
      <c r="DU2" s="224" t="s">
        <v>11</v>
      </c>
      <c r="DV2" s="222" t="s">
        <v>0</v>
      </c>
      <c r="DW2" s="223" t="s">
        <v>1</v>
      </c>
      <c r="DX2" s="223" t="s">
        <v>2</v>
      </c>
      <c r="DY2" s="223" t="s">
        <v>3</v>
      </c>
      <c r="DZ2" s="223" t="s">
        <v>4</v>
      </c>
      <c r="EA2" s="223" t="s">
        <v>5</v>
      </c>
      <c r="EB2" s="223" t="s">
        <v>6</v>
      </c>
      <c r="EC2" s="223" t="s">
        <v>7</v>
      </c>
      <c r="ED2" s="223" t="s">
        <v>8</v>
      </c>
      <c r="EE2" s="223" t="s">
        <v>9</v>
      </c>
      <c r="EF2" s="223" t="s">
        <v>10</v>
      </c>
      <c r="EG2" s="224" t="s">
        <v>11</v>
      </c>
      <c r="EH2" s="222" t="s">
        <v>0</v>
      </c>
      <c r="EI2" s="223" t="s">
        <v>1</v>
      </c>
      <c r="EJ2" s="223" t="s">
        <v>2</v>
      </c>
      <c r="EK2" s="223" t="s">
        <v>3</v>
      </c>
      <c r="EL2" s="223" t="s">
        <v>4</v>
      </c>
      <c r="EM2" s="223" t="s">
        <v>5</v>
      </c>
      <c r="EN2" s="223" t="s">
        <v>6</v>
      </c>
      <c r="EO2" s="223" t="s">
        <v>7</v>
      </c>
      <c r="EP2" s="223" t="s">
        <v>8</v>
      </c>
      <c r="EQ2" s="223" t="s">
        <v>9</v>
      </c>
      <c r="ER2" s="223" t="s">
        <v>10</v>
      </c>
      <c r="ES2" s="224" t="s">
        <v>11</v>
      </c>
      <c r="ET2" s="222" t="s">
        <v>0</v>
      </c>
      <c r="EU2" s="223" t="s">
        <v>1</v>
      </c>
      <c r="EV2" s="223" t="s">
        <v>2</v>
      </c>
      <c r="EW2" s="223" t="s">
        <v>3</v>
      </c>
      <c r="EX2" s="223" t="s">
        <v>4</v>
      </c>
      <c r="EY2" s="223" t="s">
        <v>5</v>
      </c>
      <c r="EZ2" s="223" t="s">
        <v>6</v>
      </c>
      <c r="FA2" s="223" t="s">
        <v>7</v>
      </c>
      <c r="FB2" s="223" t="s">
        <v>8</v>
      </c>
      <c r="FC2" s="223" t="s">
        <v>9</v>
      </c>
      <c r="FD2" s="223" t="s">
        <v>10</v>
      </c>
      <c r="FE2" s="224" t="s">
        <v>11</v>
      </c>
      <c r="FF2" s="222" t="s">
        <v>0</v>
      </c>
      <c r="FG2" s="223" t="s">
        <v>1</v>
      </c>
      <c r="FH2" s="223" t="s">
        <v>2</v>
      </c>
      <c r="FI2" s="223" t="s">
        <v>3</v>
      </c>
      <c r="FJ2" s="223" t="s">
        <v>4</v>
      </c>
      <c r="FK2" s="223" t="s">
        <v>5</v>
      </c>
      <c r="FL2" s="223" t="s">
        <v>6</v>
      </c>
      <c r="FM2" s="223" t="s">
        <v>7</v>
      </c>
      <c r="FN2" s="223" t="s">
        <v>8</v>
      </c>
      <c r="FO2" s="223" t="s">
        <v>9</v>
      </c>
      <c r="FP2" s="223" t="s">
        <v>10</v>
      </c>
      <c r="FQ2" s="224" t="s">
        <v>11</v>
      </c>
      <c r="FR2" s="222" t="s">
        <v>0</v>
      </c>
      <c r="FS2" s="223" t="s">
        <v>1</v>
      </c>
      <c r="FT2" s="223" t="s">
        <v>2</v>
      </c>
      <c r="FU2" s="223" t="s">
        <v>3</v>
      </c>
      <c r="FV2" s="223" t="s">
        <v>4</v>
      </c>
      <c r="FW2" s="223" t="s">
        <v>5</v>
      </c>
      <c r="FX2" s="223" t="s">
        <v>6</v>
      </c>
      <c r="FY2" s="223" t="s">
        <v>7</v>
      </c>
      <c r="FZ2" s="223" t="s">
        <v>8</v>
      </c>
      <c r="GA2" s="223" t="s">
        <v>9</v>
      </c>
      <c r="GB2" s="223" t="s">
        <v>10</v>
      </c>
      <c r="GC2" s="224" t="s">
        <v>11</v>
      </c>
      <c r="GD2" s="222" t="s">
        <v>0</v>
      </c>
      <c r="GE2" s="223" t="s">
        <v>1</v>
      </c>
      <c r="GF2" s="223" t="s">
        <v>2</v>
      </c>
      <c r="GG2" s="223" t="s">
        <v>3</v>
      </c>
      <c r="GH2" s="223" t="s">
        <v>4</v>
      </c>
      <c r="GI2" s="223" t="s">
        <v>5</v>
      </c>
      <c r="GJ2" s="223" t="s">
        <v>6</v>
      </c>
      <c r="GK2" s="223" t="s">
        <v>7</v>
      </c>
      <c r="GL2" s="223" t="s">
        <v>8</v>
      </c>
      <c r="GM2" s="223" t="s">
        <v>9</v>
      </c>
      <c r="GN2" s="223" t="s">
        <v>10</v>
      </c>
      <c r="GO2" s="224" t="s">
        <v>11</v>
      </c>
      <c r="GP2" s="222" t="s">
        <v>0</v>
      </c>
      <c r="GQ2" s="223" t="s">
        <v>1</v>
      </c>
      <c r="GR2" s="223" t="s">
        <v>2</v>
      </c>
      <c r="GS2" s="223" t="s">
        <v>3</v>
      </c>
      <c r="GT2" s="223" t="s">
        <v>4</v>
      </c>
      <c r="GU2" s="223" t="s">
        <v>5</v>
      </c>
      <c r="GV2" s="223" t="s">
        <v>6</v>
      </c>
      <c r="GW2" s="223" t="s">
        <v>7</v>
      </c>
      <c r="GX2" s="223" t="s">
        <v>8</v>
      </c>
      <c r="GY2" s="223" t="s">
        <v>9</v>
      </c>
      <c r="GZ2" s="223" t="s">
        <v>10</v>
      </c>
      <c r="HA2" s="224" t="s">
        <v>11</v>
      </c>
      <c r="HB2" s="222" t="s">
        <v>0</v>
      </c>
      <c r="HC2" s="223" t="s">
        <v>1</v>
      </c>
      <c r="HD2" s="223" t="s">
        <v>2</v>
      </c>
      <c r="HE2" s="223" t="s">
        <v>3</v>
      </c>
      <c r="HF2" s="223" t="s">
        <v>4</v>
      </c>
      <c r="HG2" s="223" t="s">
        <v>5</v>
      </c>
      <c r="HH2" s="223" t="s">
        <v>6</v>
      </c>
      <c r="HI2" s="223" t="s">
        <v>7</v>
      </c>
      <c r="HJ2" s="223" t="s">
        <v>8</v>
      </c>
      <c r="HK2" s="223" t="s">
        <v>9</v>
      </c>
      <c r="HL2" s="223" t="s">
        <v>10</v>
      </c>
      <c r="HM2" s="224" t="s">
        <v>11</v>
      </c>
      <c r="HN2" s="222" t="s">
        <v>0</v>
      </c>
      <c r="HO2" s="223" t="s">
        <v>1</v>
      </c>
      <c r="HP2" s="223" t="s">
        <v>2</v>
      </c>
      <c r="HQ2" s="223" t="s">
        <v>3</v>
      </c>
      <c r="HR2" s="223" t="s">
        <v>4</v>
      </c>
      <c r="HS2" s="223" t="s">
        <v>5</v>
      </c>
      <c r="HT2" s="223" t="s">
        <v>6</v>
      </c>
      <c r="HU2" s="223" t="s">
        <v>7</v>
      </c>
      <c r="HV2" s="223" t="s">
        <v>8</v>
      </c>
      <c r="HW2" s="223" t="s">
        <v>9</v>
      </c>
      <c r="HX2" s="223" t="s">
        <v>10</v>
      </c>
      <c r="HY2" s="224" t="s">
        <v>11</v>
      </c>
      <c r="HZ2" s="222" t="s">
        <v>0</v>
      </c>
      <c r="IA2" s="223" t="s">
        <v>1</v>
      </c>
      <c r="IB2" s="223" t="s">
        <v>2</v>
      </c>
      <c r="IC2" s="223" t="s">
        <v>3</v>
      </c>
      <c r="ID2" s="223" t="s">
        <v>4</v>
      </c>
      <c r="IE2" s="223" t="s">
        <v>5</v>
      </c>
      <c r="IF2" s="223" t="s">
        <v>6</v>
      </c>
      <c r="IG2" s="223" t="s">
        <v>7</v>
      </c>
      <c r="IH2" s="223" t="s">
        <v>8</v>
      </c>
      <c r="II2" s="223" t="s">
        <v>9</v>
      </c>
      <c r="IJ2" s="223" t="s">
        <v>10</v>
      </c>
      <c r="IK2" s="224" t="s">
        <v>11</v>
      </c>
      <c r="IL2" s="222" t="s">
        <v>0</v>
      </c>
      <c r="IM2" s="223" t="s">
        <v>1</v>
      </c>
      <c r="IN2" s="223" t="s">
        <v>2</v>
      </c>
      <c r="IO2" s="223" t="s">
        <v>3</v>
      </c>
      <c r="IP2" s="223" t="s">
        <v>4</v>
      </c>
      <c r="IQ2" s="223" t="s">
        <v>5</v>
      </c>
      <c r="IR2" s="223" t="s">
        <v>6</v>
      </c>
      <c r="IS2" s="223" t="s">
        <v>7</v>
      </c>
      <c r="IT2" s="223" t="s">
        <v>8</v>
      </c>
      <c r="IU2" s="223" t="s">
        <v>9</v>
      </c>
      <c r="IV2" s="223" t="s">
        <v>10</v>
      </c>
      <c r="IW2" s="224" t="s">
        <v>11</v>
      </c>
    </row>
    <row r="3" spans="1:257" x14ac:dyDescent="0.2">
      <c r="A3" s="225" t="s">
        <v>12</v>
      </c>
      <c r="B3" s="112">
        <f>MIN(K3:XFD3)</f>
        <v>1709</v>
      </c>
      <c r="C3" s="113">
        <f>MAX(K3:XFD3)</f>
        <v>116699</v>
      </c>
      <c r="D3" s="203"/>
      <c r="E3" s="202"/>
      <c r="F3" s="198"/>
      <c r="G3" s="199"/>
      <c r="H3" s="199"/>
      <c r="I3" s="199"/>
      <c r="J3" s="199"/>
      <c r="K3" s="54">
        <v>1709</v>
      </c>
      <c r="L3" s="54">
        <v>3258</v>
      </c>
      <c r="M3" s="54">
        <v>4609</v>
      </c>
      <c r="N3" s="54">
        <v>5828</v>
      </c>
      <c r="O3" s="54">
        <v>5828</v>
      </c>
      <c r="P3" s="54">
        <v>6700</v>
      </c>
      <c r="Q3" s="55">
        <v>7033</v>
      </c>
      <c r="R3" s="56">
        <v>7233</v>
      </c>
      <c r="S3" s="54">
        <v>7786</v>
      </c>
      <c r="T3" s="54">
        <v>9595</v>
      </c>
      <c r="U3" s="54">
        <v>11273</v>
      </c>
      <c r="V3" s="54">
        <v>14600</v>
      </c>
      <c r="W3" s="54">
        <v>17001</v>
      </c>
      <c r="X3" s="54">
        <v>18681</v>
      </c>
      <c r="Y3" s="54">
        <v>21000</v>
      </c>
      <c r="Z3" s="54">
        <v>23000</v>
      </c>
      <c r="AA3" s="54">
        <v>25500</v>
      </c>
      <c r="AB3" s="57">
        <v>27500</v>
      </c>
      <c r="AC3" s="58">
        <v>28715</v>
      </c>
      <c r="AD3" s="56">
        <v>30050</v>
      </c>
      <c r="AE3" s="54">
        <v>30580</v>
      </c>
      <c r="AF3" s="54">
        <v>30969</v>
      </c>
      <c r="AG3" s="54">
        <v>31600</v>
      </c>
      <c r="AH3" s="54">
        <v>33766</v>
      </c>
      <c r="AI3" s="54">
        <v>35693</v>
      </c>
      <c r="AJ3" s="54">
        <v>37601</v>
      </c>
      <c r="AK3" s="54">
        <v>38684</v>
      </c>
      <c r="AL3" s="54">
        <v>38855</v>
      </c>
      <c r="AM3" s="54">
        <v>40709</v>
      </c>
      <c r="AN3" s="54">
        <v>41220</v>
      </c>
      <c r="AO3" s="58">
        <v>41785</v>
      </c>
      <c r="AP3" s="56">
        <v>48558</v>
      </c>
      <c r="AQ3" s="54">
        <v>49843</v>
      </c>
      <c r="AR3" s="54">
        <v>50676</v>
      </c>
      <c r="AS3" s="54">
        <v>52122</v>
      </c>
      <c r="AT3" s="54">
        <v>52929</v>
      </c>
      <c r="AU3" s="54">
        <v>54321</v>
      </c>
      <c r="AV3" s="54">
        <v>55155</v>
      </c>
      <c r="AW3" s="54">
        <v>56116</v>
      </c>
      <c r="AX3" s="54">
        <v>57717</v>
      </c>
      <c r="AY3" s="54">
        <v>59195</v>
      </c>
      <c r="AZ3" s="54">
        <v>61061</v>
      </c>
      <c r="BA3" s="58">
        <v>61061</v>
      </c>
      <c r="BB3" s="59">
        <v>62842</v>
      </c>
      <c r="BC3" s="57">
        <v>62842</v>
      </c>
      <c r="BD3" s="57">
        <v>64078</v>
      </c>
      <c r="BE3" s="57">
        <v>64078</v>
      </c>
      <c r="BF3" s="57">
        <v>64835</v>
      </c>
      <c r="BG3" s="57">
        <v>64835</v>
      </c>
      <c r="BH3" s="57">
        <v>66299</v>
      </c>
      <c r="BI3" s="57">
        <v>67867</v>
      </c>
      <c r="BJ3" s="57">
        <v>69569</v>
      </c>
      <c r="BK3" s="57">
        <v>70307</v>
      </c>
      <c r="BL3" s="57">
        <v>70307</v>
      </c>
      <c r="BM3" s="58">
        <v>70307</v>
      </c>
      <c r="BN3" s="59">
        <v>70307</v>
      </c>
      <c r="BO3" s="57">
        <v>71017</v>
      </c>
      <c r="BP3" s="57">
        <v>71017</v>
      </c>
      <c r="BQ3" s="57">
        <v>71017</v>
      </c>
      <c r="BR3" s="57">
        <v>71457</v>
      </c>
      <c r="BS3" s="57">
        <v>71457</v>
      </c>
      <c r="BT3" s="57">
        <v>71457</v>
      </c>
      <c r="BU3" s="57">
        <v>71517</v>
      </c>
      <c r="BV3" s="57">
        <v>71517</v>
      </c>
      <c r="BW3" s="57">
        <v>71517</v>
      </c>
      <c r="BX3" s="57">
        <v>71517</v>
      </c>
      <c r="BY3" s="58">
        <v>71517</v>
      </c>
      <c r="BZ3" s="59">
        <v>71771</v>
      </c>
      <c r="CA3" s="57">
        <v>71771</v>
      </c>
      <c r="CB3" s="57">
        <v>71771</v>
      </c>
      <c r="CC3" s="57">
        <v>71911</v>
      </c>
      <c r="CD3" s="57">
        <v>71911</v>
      </c>
      <c r="CE3" s="57">
        <v>71911</v>
      </c>
      <c r="CF3" s="57">
        <v>71911</v>
      </c>
      <c r="CG3" s="57">
        <v>71911</v>
      </c>
      <c r="CH3" s="57">
        <v>72272</v>
      </c>
      <c r="CI3" s="57">
        <v>72272</v>
      </c>
      <c r="CJ3" s="57">
        <v>72272</v>
      </c>
      <c r="CK3" s="58">
        <v>72272</v>
      </c>
      <c r="CL3" s="59">
        <v>72272</v>
      </c>
      <c r="CM3" s="57">
        <v>73123</v>
      </c>
      <c r="CN3" s="57">
        <v>73123</v>
      </c>
      <c r="CO3" s="57">
        <v>73973</v>
      </c>
      <c r="CP3" s="57">
        <v>73973</v>
      </c>
      <c r="CQ3" s="57">
        <v>73973</v>
      </c>
      <c r="CR3" s="57">
        <v>73973</v>
      </c>
      <c r="CS3" s="57">
        <v>74214</v>
      </c>
      <c r="CT3" s="57">
        <v>74214</v>
      </c>
      <c r="CU3" s="57">
        <v>74214</v>
      </c>
      <c r="CV3" s="57">
        <v>74447</v>
      </c>
      <c r="CW3" s="58">
        <v>74447</v>
      </c>
      <c r="CX3" s="59">
        <v>74447</v>
      </c>
      <c r="CY3" s="57">
        <v>74447</v>
      </c>
      <c r="CZ3" s="57">
        <v>74447</v>
      </c>
      <c r="DA3" s="57">
        <v>74447</v>
      </c>
      <c r="DB3" s="57">
        <v>74447</v>
      </c>
      <c r="DC3" s="57">
        <v>75000</v>
      </c>
      <c r="DD3" s="57">
        <v>75222</v>
      </c>
      <c r="DE3" s="57">
        <v>75222</v>
      </c>
      <c r="DF3" s="57">
        <v>75222</v>
      </c>
      <c r="DG3" s="57">
        <v>75555</v>
      </c>
      <c r="DH3" s="57">
        <v>75555</v>
      </c>
      <c r="DI3" s="58">
        <v>75555</v>
      </c>
      <c r="DJ3" s="59">
        <v>75555</v>
      </c>
      <c r="DK3" s="57">
        <v>75555</v>
      </c>
      <c r="DL3" s="57">
        <v>76067</v>
      </c>
      <c r="DM3" s="57">
        <v>76067</v>
      </c>
      <c r="DN3" s="57">
        <v>76067</v>
      </c>
      <c r="DO3" s="57">
        <v>76067</v>
      </c>
      <c r="DP3" s="57">
        <v>76867</v>
      </c>
      <c r="DQ3" s="57">
        <v>76867</v>
      </c>
      <c r="DR3" s="57">
        <v>76867</v>
      </c>
      <c r="DS3" s="57">
        <v>76867</v>
      </c>
      <c r="DT3" s="57">
        <v>76847</v>
      </c>
      <c r="DU3" s="58">
        <v>76847</v>
      </c>
      <c r="DV3" s="53">
        <v>76847</v>
      </c>
      <c r="DW3" s="53">
        <v>76847</v>
      </c>
      <c r="DX3" s="53">
        <v>76847</v>
      </c>
      <c r="DY3" s="53">
        <v>76847</v>
      </c>
      <c r="DZ3" s="53">
        <v>76847</v>
      </c>
      <c r="EA3" s="53">
        <v>76847</v>
      </c>
      <c r="EB3" s="53">
        <v>79432</v>
      </c>
      <c r="EC3" s="53">
        <v>81918</v>
      </c>
      <c r="ED3" s="53">
        <v>81918</v>
      </c>
      <c r="EE3" s="53">
        <v>81911</v>
      </c>
      <c r="EF3" s="53">
        <v>81909</v>
      </c>
      <c r="EG3" s="58">
        <v>81909</v>
      </c>
      <c r="EH3" s="53">
        <v>85958</v>
      </c>
      <c r="EI3" s="53">
        <v>85958</v>
      </c>
      <c r="EJ3" s="53">
        <v>85958</v>
      </c>
      <c r="EK3" s="53">
        <v>85958</v>
      </c>
      <c r="EL3" s="53">
        <v>85958</v>
      </c>
      <c r="EM3" s="53">
        <v>90990</v>
      </c>
      <c r="EN3" s="53">
        <v>90990</v>
      </c>
      <c r="EO3" s="53">
        <v>90989</v>
      </c>
      <c r="EP3" s="53">
        <v>90989</v>
      </c>
      <c r="EQ3" s="53">
        <v>95295</v>
      </c>
      <c r="ER3" s="53">
        <v>95295</v>
      </c>
      <c r="ES3" s="58">
        <v>95295</v>
      </c>
      <c r="ET3" s="53">
        <v>95295</v>
      </c>
      <c r="EU3" s="53">
        <v>98189</v>
      </c>
      <c r="EV3" s="53">
        <v>98189</v>
      </c>
      <c r="EW3" s="53">
        <v>98189</v>
      </c>
      <c r="EX3" s="53">
        <v>98189</v>
      </c>
      <c r="EY3" s="53">
        <v>101101</v>
      </c>
      <c r="EZ3" s="53">
        <v>101101</v>
      </c>
      <c r="FA3" s="53">
        <v>102486</v>
      </c>
      <c r="FB3" s="53">
        <v>102486</v>
      </c>
      <c r="FC3" s="53">
        <v>102486</v>
      </c>
      <c r="FD3" s="53">
        <v>102486</v>
      </c>
      <c r="FE3" s="58">
        <v>102486</v>
      </c>
      <c r="FF3" s="53">
        <v>102486</v>
      </c>
      <c r="FG3" s="53">
        <v>102486</v>
      </c>
      <c r="FH3" s="53">
        <v>106468</v>
      </c>
      <c r="FI3" s="53">
        <v>106470</v>
      </c>
      <c r="FJ3" s="53">
        <v>107070</v>
      </c>
      <c r="FK3" s="53">
        <v>107070</v>
      </c>
      <c r="FL3" s="53">
        <v>107070</v>
      </c>
      <c r="FM3" s="53">
        <v>107074</v>
      </c>
      <c r="FN3" s="53">
        <v>107074</v>
      </c>
      <c r="FO3" s="53">
        <v>107074</v>
      </c>
      <c r="FP3" s="53">
        <v>107074</v>
      </c>
      <c r="FQ3" s="58">
        <v>107074</v>
      </c>
      <c r="FR3" s="53">
        <v>107074</v>
      </c>
      <c r="FS3" s="53">
        <v>107081</v>
      </c>
      <c r="FT3" s="53">
        <v>107081</v>
      </c>
      <c r="FU3" s="53">
        <v>110330</v>
      </c>
      <c r="FV3" s="53">
        <v>110330</v>
      </c>
      <c r="FW3" s="53">
        <v>110330</v>
      </c>
      <c r="FX3" s="53">
        <v>110330</v>
      </c>
      <c r="FY3" s="53">
        <v>110330</v>
      </c>
      <c r="FZ3" s="53">
        <v>110330</v>
      </c>
      <c r="GA3" s="53">
        <v>110330</v>
      </c>
      <c r="GB3" s="53">
        <v>110330</v>
      </c>
      <c r="GC3" s="58">
        <v>110330</v>
      </c>
      <c r="GD3" s="53">
        <v>110330</v>
      </c>
      <c r="GE3" s="53">
        <v>112777</v>
      </c>
      <c r="GF3" s="53">
        <v>112777</v>
      </c>
      <c r="GG3" s="53">
        <v>112777</v>
      </c>
      <c r="GH3" s="53">
        <v>112777</v>
      </c>
      <c r="GI3" s="53">
        <v>112777</v>
      </c>
      <c r="GJ3" s="53">
        <v>112777</v>
      </c>
      <c r="GK3" s="53">
        <v>112777</v>
      </c>
      <c r="GL3" s="53">
        <v>112777</v>
      </c>
      <c r="GM3" s="53">
        <v>112777</v>
      </c>
      <c r="GN3" s="53">
        <v>112777</v>
      </c>
      <c r="GO3" s="58">
        <v>112777</v>
      </c>
      <c r="GP3" s="53">
        <v>112777</v>
      </c>
      <c r="GQ3" s="53">
        <v>112777</v>
      </c>
      <c r="GR3" s="53">
        <v>113300</v>
      </c>
      <c r="GS3" s="53">
        <v>113300</v>
      </c>
      <c r="GT3" s="53">
        <v>113300</v>
      </c>
      <c r="GU3" s="53">
        <v>113300</v>
      </c>
      <c r="GV3" s="53">
        <v>113300</v>
      </c>
      <c r="GW3" s="53">
        <v>113300</v>
      </c>
      <c r="GX3" s="53">
        <v>113300</v>
      </c>
      <c r="GY3" s="53">
        <v>113300</v>
      </c>
      <c r="GZ3" s="53">
        <v>113300</v>
      </c>
      <c r="HA3" s="58">
        <v>113300</v>
      </c>
      <c r="HB3" s="53">
        <v>113300</v>
      </c>
      <c r="HC3" s="53">
        <v>113300</v>
      </c>
      <c r="HD3" s="53">
        <v>113300</v>
      </c>
      <c r="HE3" s="53">
        <v>113300</v>
      </c>
      <c r="HF3" s="53">
        <v>113300</v>
      </c>
      <c r="HG3" s="53">
        <v>113300</v>
      </c>
      <c r="HH3" s="53">
        <v>114464</v>
      </c>
      <c r="HI3" s="53">
        <v>114464</v>
      </c>
      <c r="HJ3" s="53">
        <v>115454</v>
      </c>
      <c r="HK3" s="53">
        <v>115454</v>
      </c>
      <c r="HL3" s="53">
        <v>115454</v>
      </c>
      <c r="HM3" s="58">
        <v>115454</v>
      </c>
      <c r="HN3" s="53">
        <v>115454</v>
      </c>
      <c r="HO3" s="53">
        <v>115454</v>
      </c>
      <c r="HP3" s="53">
        <v>115454</v>
      </c>
      <c r="HQ3" s="53">
        <v>115454</v>
      </c>
      <c r="HR3" s="53">
        <v>115454</v>
      </c>
      <c r="HS3" s="53">
        <v>115454</v>
      </c>
      <c r="HT3" s="53">
        <v>115454</v>
      </c>
      <c r="HU3" s="53">
        <v>115454</v>
      </c>
      <c r="HV3" s="53">
        <v>115454</v>
      </c>
      <c r="HW3" s="53">
        <v>115454</v>
      </c>
      <c r="HX3" s="53">
        <v>115454</v>
      </c>
      <c r="HY3" s="58">
        <v>115454</v>
      </c>
      <c r="HZ3" s="53">
        <v>115454</v>
      </c>
      <c r="IA3" s="53">
        <v>115454</v>
      </c>
      <c r="IB3" s="53">
        <v>115454</v>
      </c>
      <c r="IC3" s="53">
        <v>115454</v>
      </c>
      <c r="ID3" s="53">
        <v>115454</v>
      </c>
      <c r="IE3" s="53">
        <v>115454</v>
      </c>
      <c r="IF3" s="53">
        <v>115454</v>
      </c>
      <c r="IG3" s="53">
        <v>116699</v>
      </c>
      <c r="IH3" s="53">
        <v>116699</v>
      </c>
      <c r="II3" s="53">
        <v>116699</v>
      </c>
      <c r="IJ3" s="53">
        <v>116699</v>
      </c>
      <c r="IK3" s="58">
        <v>116699</v>
      </c>
      <c r="IW3" s="58"/>
    </row>
    <row r="4" spans="1:257" x14ac:dyDescent="0.2">
      <c r="A4" s="225" t="s">
        <v>13</v>
      </c>
      <c r="B4" s="114">
        <f>MIN(K4:XFD4)</f>
        <v>-20</v>
      </c>
      <c r="C4" s="114">
        <f>MAX(K4:XFD4)</f>
        <v>6773</v>
      </c>
      <c r="D4" s="115">
        <f>AVERAGE(K4:XFD4)</f>
        <v>496.59148936170214</v>
      </c>
      <c r="E4" s="116">
        <f>MEDIAN(K4:XFD4)</f>
        <v>0</v>
      </c>
      <c r="F4" s="200" t="str">
        <f t="shared" ref="F4:BQ4" si="0">IF(ISBLANK(F3),"",F3-E3)</f>
        <v/>
      </c>
      <c r="G4" s="201" t="str">
        <f t="shared" si="0"/>
        <v/>
      </c>
      <c r="H4" s="201" t="str">
        <f t="shared" si="0"/>
        <v/>
      </c>
      <c r="I4" s="201" t="str">
        <f t="shared" si="0"/>
        <v/>
      </c>
      <c r="J4" s="201" t="str">
        <f t="shared" si="0"/>
        <v/>
      </c>
      <c r="K4" s="117">
        <f>K3</f>
        <v>1709</v>
      </c>
      <c r="L4" s="117">
        <f t="shared" si="0"/>
        <v>1549</v>
      </c>
      <c r="M4" s="117">
        <f t="shared" si="0"/>
        <v>1351</v>
      </c>
      <c r="N4" s="117">
        <f t="shared" si="0"/>
        <v>1219</v>
      </c>
      <c r="O4" s="117">
        <f t="shared" si="0"/>
        <v>0</v>
      </c>
      <c r="P4" s="117">
        <f t="shared" si="0"/>
        <v>872</v>
      </c>
      <c r="Q4" s="118">
        <f t="shared" si="0"/>
        <v>333</v>
      </c>
      <c r="R4" s="119">
        <f t="shared" si="0"/>
        <v>200</v>
      </c>
      <c r="S4" s="117">
        <f t="shared" si="0"/>
        <v>553</v>
      </c>
      <c r="T4" s="117">
        <f t="shared" si="0"/>
        <v>1809</v>
      </c>
      <c r="U4" s="117">
        <f t="shared" si="0"/>
        <v>1678</v>
      </c>
      <c r="V4" s="117">
        <f t="shared" si="0"/>
        <v>3327</v>
      </c>
      <c r="W4" s="117">
        <f t="shared" si="0"/>
        <v>2401</v>
      </c>
      <c r="X4" s="117">
        <f t="shared" si="0"/>
        <v>1680</v>
      </c>
      <c r="Y4" s="117">
        <f t="shared" si="0"/>
        <v>2319</v>
      </c>
      <c r="Z4" s="117">
        <f t="shared" si="0"/>
        <v>2000</v>
      </c>
      <c r="AA4" s="117">
        <f t="shared" si="0"/>
        <v>2500</v>
      </c>
      <c r="AB4" s="117">
        <f t="shared" si="0"/>
        <v>2000</v>
      </c>
      <c r="AC4" s="118">
        <f t="shared" si="0"/>
        <v>1215</v>
      </c>
      <c r="AD4" s="119">
        <f t="shared" si="0"/>
        <v>1335</v>
      </c>
      <c r="AE4" s="117">
        <f t="shared" si="0"/>
        <v>530</v>
      </c>
      <c r="AF4" s="117">
        <f t="shared" si="0"/>
        <v>389</v>
      </c>
      <c r="AG4" s="117">
        <f t="shared" si="0"/>
        <v>631</v>
      </c>
      <c r="AH4" s="117">
        <f t="shared" si="0"/>
        <v>2166</v>
      </c>
      <c r="AI4" s="117">
        <f t="shared" si="0"/>
        <v>1927</v>
      </c>
      <c r="AJ4" s="117">
        <f t="shared" si="0"/>
        <v>1908</v>
      </c>
      <c r="AK4" s="117">
        <f t="shared" si="0"/>
        <v>1083</v>
      </c>
      <c r="AL4" s="117">
        <f t="shared" si="0"/>
        <v>171</v>
      </c>
      <c r="AM4" s="117">
        <f t="shared" si="0"/>
        <v>1854</v>
      </c>
      <c r="AN4" s="117">
        <f t="shared" si="0"/>
        <v>511</v>
      </c>
      <c r="AO4" s="118">
        <f t="shared" si="0"/>
        <v>565</v>
      </c>
      <c r="AP4" s="119">
        <f t="shared" si="0"/>
        <v>6773</v>
      </c>
      <c r="AQ4" s="117">
        <f t="shared" si="0"/>
        <v>1285</v>
      </c>
      <c r="AR4" s="117">
        <f t="shared" si="0"/>
        <v>833</v>
      </c>
      <c r="AS4" s="117">
        <f t="shared" si="0"/>
        <v>1446</v>
      </c>
      <c r="AT4" s="117">
        <f t="shared" si="0"/>
        <v>807</v>
      </c>
      <c r="AU4" s="117">
        <f t="shared" si="0"/>
        <v>1392</v>
      </c>
      <c r="AV4" s="117">
        <f t="shared" si="0"/>
        <v>834</v>
      </c>
      <c r="AW4" s="117">
        <f t="shared" si="0"/>
        <v>961</v>
      </c>
      <c r="AX4" s="117">
        <f t="shared" si="0"/>
        <v>1601</v>
      </c>
      <c r="AY4" s="117">
        <f t="shared" si="0"/>
        <v>1478</v>
      </c>
      <c r="AZ4" s="117">
        <f t="shared" si="0"/>
        <v>1866</v>
      </c>
      <c r="BA4" s="118">
        <f t="shared" si="0"/>
        <v>0</v>
      </c>
      <c r="BB4" s="119">
        <f t="shared" si="0"/>
        <v>1781</v>
      </c>
      <c r="BC4" s="117">
        <f t="shared" si="0"/>
        <v>0</v>
      </c>
      <c r="BD4" s="117">
        <f t="shared" si="0"/>
        <v>1236</v>
      </c>
      <c r="BE4" s="117">
        <f t="shared" si="0"/>
        <v>0</v>
      </c>
      <c r="BF4" s="117">
        <f t="shared" si="0"/>
        <v>757</v>
      </c>
      <c r="BG4" s="117">
        <f t="shared" si="0"/>
        <v>0</v>
      </c>
      <c r="BH4" s="117">
        <f t="shared" si="0"/>
        <v>1464</v>
      </c>
      <c r="BI4" s="117">
        <f t="shared" si="0"/>
        <v>1568</v>
      </c>
      <c r="BJ4" s="117">
        <f t="shared" si="0"/>
        <v>1702</v>
      </c>
      <c r="BK4" s="117">
        <f t="shared" si="0"/>
        <v>738</v>
      </c>
      <c r="BL4" s="117">
        <f t="shared" si="0"/>
        <v>0</v>
      </c>
      <c r="BM4" s="118">
        <f t="shared" si="0"/>
        <v>0</v>
      </c>
      <c r="BN4" s="119">
        <f t="shared" si="0"/>
        <v>0</v>
      </c>
      <c r="BO4" s="117">
        <f t="shared" si="0"/>
        <v>710</v>
      </c>
      <c r="BP4" s="117">
        <f t="shared" si="0"/>
        <v>0</v>
      </c>
      <c r="BQ4" s="117">
        <f t="shared" si="0"/>
        <v>0</v>
      </c>
      <c r="BR4" s="117">
        <f>IF(ISBLANK(BR3),"",BR3-BQ3)</f>
        <v>440</v>
      </c>
      <c r="BS4" s="117">
        <f t="shared" ref="BS4:BY4" si="1">IF(ISBLANK(BS3),"",BS3-BR3)</f>
        <v>0</v>
      </c>
      <c r="BT4" s="117">
        <f t="shared" si="1"/>
        <v>0</v>
      </c>
      <c r="BU4" s="117">
        <f t="shared" si="1"/>
        <v>60</v>
      </c>
      <c r="BV4" s="117">
        <f t="shared" si="1"/>
        <v>0</v>
      </c>
      <c r="BW4" s="117">
        <f t="shared" si="1"/>
        <v>0</v>
      </c>
      <c r="BX4" s="117">
        <f t="shared" si="1"/>
        <v>0</v>
      </c>
      <c r="BY4" s="118">
        <f t="shared" si="1"/>
        <v>0</v>
      </c>
      <c r="BZ4" s="119">
        <f t="shared" ref="BZ4:CK4" si="2">IF(ISBLANK(BZ3),"",BZ3-BY3)</f>
        <v>254</v>
      </c>
      <c r="CA4" s="117">
        <f t="shared" si="2"/>
        <v>0</v>
      </c>
      <c r="CB4" s="117">
        <f t="shared" si="2"/>
        <v>0</v>
      </c>
      <c r="CC4" s="117">
        <f t="shared" si="2"/>
        <v>140</v>
      </c>
      <c r="CD4" s="117">
        <f t="shared" si="2"/>
        <v>0</v>
      </c>
      <c r="CE4" s="117">
        <f t="shared" si="2"/>
        <v>0</v>
      </c>
      <c r="CF4" s="117">
        <f t="shared" si="2"/>
        <v>0</v>
      </c>
      <c r="CG4" s="117">
        <f t="shared" si="2"/>
        <v>0</v>
      </c>
      <c r="CH4" s="117">
        <f t="shared" si="2"/>
        <v>361</v>
      </c>
      <c r="CI4" s="117">
        <f t="shared" si="2"/>
        <v>0</v>
      </c>
      <c r="CJ4" s="117">
        <f t="shared" si="2"/>
        <v>0</v>
      </c>
      <c r="CK4" s="118">
        <f t="shared" si="2"/>
        <v>0</v>
      </c>
      <c r="CL4" s="119">
        <f t="shared" ref="CL4:CW4" si="3">IF(ISBLANK(CL3),"",CL3-CK3)</f>
        <v>0</v>
      </c>
      <c r="CM4" s="117">
        <f t="shared" si="3"/>
        <v>851</v>
      </c>
      <c r="CN4" s="117">
        <f t="shared" si="3"/>
        <v>0</v>
      </c>
      <c r="CO4" s="117">
        <f t="shared" si="3"/>
        <v>850</v>
      </c>
      <c r="CP4" s="117">
        <f t="shared" si="3"/>
        <v>0</v>
      </c>
      <c r="CQ4" s="117">
        <f t="shared" si="3"/>
        <v>0</v>
      </c>
      <c r="CR4" s="117">
        <f t="shared" si="3"/>
        <v>0</v>
      </c>
      <c r="CS4" s="117">
        <f t="shared" si="3"/>
        <v>241</v>
      </c>
      <c r="CT4" s="117">
        <f t="shared" si="3"/>
        <v>0</v>
      </c>
      <c r="CU4" s="117">
        <f t="shared" si="3"/>
        <v>0</v>
      </c>
      <c r="CV4" s="117">
        <f t="shared" si="3"/>
        <v>233</v>
      </c>
      <c r="CW4" s="118">
        <f t="shared" si="3"/>
        <v>0</v>
      </c>
      <c r="CX4" s="119">
        <f t="shared" ref="CX4:DI4" si="4">IF(ISBLANK(CX3),"",CX3-CW3)</f>
        <v>0</v>
      </c>
      <c r="CY4" s="117">
        <f t="shared" si="4"/>
        <v>0</v>
      </c>
      <c r="CZ4" s="117">
        <f t="shared" si="4"/>
        <v>0</v>
      </c>
      <c r="DA4" s="117">
        <f t="shared" si="4"/>
        <v>0</v>
      </c>
      <c r="DB4" s="117">
        <f t="shared" si="4"/>
        <v>0</v>
      </c>
      <c r="DC4" s="117">
        <f t="shared" si="4"/>
        <v>553</v>
      </c>
      <c r="DD4" s="117">
        <f t="shared" si="4"/>
        <v>222</v>
      </c>
      <c r="DE4" s="117">
        <f t="shared" si="4"/>
        <v>0</v>
      </c>
      <c r="DF4" s="117">
        <f t="shared" si="4"/>
        <v>0</v>
      </c>
      <c r="DG4" s="117">
        <f t="shared" si="4"/>
        <v>333</v>
      </c>
      <c r="DH4" s="117">
        <f t="shared" si="4"/>
        <v>0</v>
      </c>
      <c r="DI4" s="118">
        <f t="shared" si="4"/>
        <v>0</v>
      </c>
      <c r="DJ4" s="119">
        <f t="shared" ref="DJ4:DU4" si="5">IF(ISBLANK(DJ3),"",DJ3-DI3)</f>
        <v>0</v>
      </c>
      <c r="DK4" s="117">
        <f t="shared" si="5"/>
        <v>0</v>
      </c>
      <c r="DL4" s="117">
        <f t="shared" si="5"/>
        <v>512</v>
      </c>
      <c r="DM4" s="117">
        <f t="shared" si="5"/>
        <v>0</v>
      </c>
      <c r="DN4" s="117">
        <f t="shared" si="5"/>
        <v>0</v>
      </c>
      <c r="DO4" s="117">
        <f t="shared" si="5"/>
        <v>0</v>
      </c>
      <c r="DP4" s="117">
        <f t="shared" si="5"/>
        <v>800</v>
      </c>
      <c r="DQ4" s="117">
        <f t="shared" si="5"/>
        <v>0</v>
      </c>
      <c r="DR4" s="117">
        <f t="shared" si="5"/>
        <v>0</v>
      </c>
      <c r="DS4" s="117">
        <f t="shared" si="5"/>
        <v>0</v>
      </c>
      <c r="DT4" s="117">
        <f t="shared" si="5"/>
        <v>-20</v>
      </c>
      <c r="DU4" s="118">
        <f t="shared" si="5"/>
        <v>0</v>
      </c>
      <c r="DV4" s="117">
        <f t="shared" ref="DV4:EG4" si="6">IF(ISBLANK(DV3),"",DV3-DU3)</f>
        <v>0</v>
      </c>
      <c r="DW4" s="117">
        <f t="shared" si="6"/>
        <v>0</v>
      </c>
      <c r="DX4" s="117">
        <f t="shared" si="6"/>
        <v>0</v>
      </c>
      <c r="DY4" s="117">
        <f t="shared" si="6"/>
        <v>0</v>
      </c>
      <c r="DZ4" s="117">
        <f t="shared" si="6"/>
        <v>0</v>
      </c>
      <c r="EA4" s="117">
        <f t="shared" si="6"/>
        <v>0</v>
      </c>
      <c r="EB4" s="117">
        <f t="shared" si="6"/>
        <v>2585</v>
      </c>
      <c r="EC4" s="117">
        <f t="shared" si="6"/>
        <v>2486</v>
      </c>
      <c r="ED4" s="117">
        <f t="shared" si="6"/>
        <v>0</v>
      </c>
      <c r="EE4" s="117">
        <f t="shared" si="6"/>
        <v>-7</v>
      </c>
      <c r="EF4" s="117">
        <f t="shared" si="6"/>
        <v>-2</v>
      </c>
      <c r="EG4" s="118">
        <f t="shared" si="6"/>
        <v>0</v>
      </c>
      <c r="EH4" s="117">
        <f t="shared" ref="EH4:ES4" si="7">IF(ISBLANK(EH3),"",EH3-EG3)</f>
        <v>4049</v>
      </c>
      <c r="EI4" s="117">
        <f t="shared" si="7"/>
        <v>0</v>
      </c>
      <c r="EJ4" s="117">
        <f t="shared" si="7"/>
        <v>0</v>
      </c>
      <c r="EK4" s="117">
        <f t="shared" si="7"/>
        <v>0</v>
      </c>
      <c r="EL4" s="117">
        <f t="shared" si="7"/>
        <v>0</v>
      </c>
      <c r="EM4" s="117">
        <f t="shared" si="7"/>
        <v>5032</v>
      </c>
      <c r="EN4" s="117">
        <f t="shared" si="7"/>
        <v>0</v>
      </c>
      <c r="EO4" s="117">
        <f t="shared" si="7"/>
        <v>-1</v>
      </c>
      <c r="EP4" s="117">
        <f t="shared" si="7"/>
        <v>0</v>
      </c>
      <c r="EQ4" s="117">
        <f t="shared" si="7"/>
        <v>4306</v>
      </c>
      <c r="ER4" s="117">
        <f t="shared" si="7"/>
        <v>0</v>
      </c>
      <c r="ES4" s="118">
        <f t="shared" si="7"/>
        <v>0</v>
      </c>
      <c r="ET4" s="117">
        <f t="shared" ref="ET4:FE4" si="8">IF(ISBLANK(ET3),"",ET3-ES3)</f>
        <v>0</v>
      </c>
      <c r="EU4" s="117">
        <f t="shared" si="8"/>
        <v>2894</v>
      </c>
      <c r="EV4" s="117">
        <f t="shared" si="8"/>
        <v>0</v>
      </c>
      <c r="EW4" s="117">
        <f t="shared" si="8"/>
        <v>0</v>
      </c>
      <c r="EX4" s="117">
        <f t="shared" si="8"/>
        <v>0</v>
      </c>
      <c r="EY4" s="117">
        <f t="shared" si="8"/>
        <v>2912</v>
      </c>
      <c r="EZ4" s="117">
        <f t="shared" si="8"/>
        <v>0</v>
      </c>
      <c r="FA4" s="117">
        <f t="shared" si="8"/>
        <v>1385</v>
      </c>
      <c r="FB4" s="117">
        <f t="shared" si="8"/>
        <v>0</v>
      </c>
      <c r="FC4" s="117">
        <f t="shared" si="8"/>
        <v>0</v>
      </c>
      <c r="FD4" s="117">
        <f t="shared" si="8"/>
        <v>0</v>
      </c>
      <c r="FE4" s="118">
        <f t="shared" si="8"/>
        <v>0</v>
      </c>
      <c r="FF4" s="117">
        <f t="shared" ref="FF4:FQ4" si="9">IF(ISBLANK(FF3),"",FF3-FE3)</f>
        <v>0</v>
      </c>
      <c r="FG4" s="117">
        <f t="shared" si="9"/>
        <v>0</v>
      </c>
      <c r="FH4" s="117">
        <f t="shared" si="9"/>
        <v>3982</v>
      </c>
      <c r="FI4" s="117">
        <f t="shared" si="9"/>
        <v>2</v>
      </c>
      <c r="FJ4" s="117">
        <f t="shared" si="9"/>
        <v>600</v>
      </c>
      <c r="FK4" s="117">
        <f t="shared" si="9"/>
        <v>0</v>
      </c>
      <c r="FL4" s="117">
        <f t="shared" si="9"/>
        <v>0</v>
      </c>
      <c r="FM4" s="117">
        <f t="shared" si="9"/>
        <v>4</v>
      </c>
      <c r="FN4" s="117">
        <f t="shared" si="9"/>
        <v>0</v>
      </c>
      <c r="FO4" s="117">
        <f t="shared" si="9"/>
        <v>0</v>
      </c>
      <c r="FP4" s="117">
        <f t="shared" si="9"/>
        <v>0</v>
      </c>
      <c r="FQ4" s="118">
        <f t="shared" si="9"/>
        <v>0</v>
      </c>
      <c r="FR4" s="117">
        <f t="shared" ref="FR4:GC4" si="10">IF(ISBLANK(FR3),"",FR3-FQ3)</f>
        <v>0</v>
      </c>
      <c r="FS4" s="117">
        <f t="shared" si="10"/>
        <v>7</v>
      </c>
      <c r="FT4" s="117">
        <f t="shared" si="10"/>
        <v>0</v>
      </c>
      <c r="FU4" s="117">
        <f t="shared" si="10"/>
        <v>3249</v>
      </c>
      <c r="FV4" s="117">
        <f t="shared" si="10"/>
        <v>0</v>
      </c>
      <c r="FW4" s="117">
        <f t="shared" si="10"/>
        <v>0</v>
      </c>
      <c r="FX4" s="117">
        <f t="shared" si="10"/>
        <v>0</v>
      </c>
      <c r="FY4" s="117">
        <f t="shared" si="10"/>
        <v>0</v>
      </c>
      <c r="FZ4" s="117">
        <f t="shared" si="10"/>
        <v>0</v>
      </c>
      <c r="GA4" s="117">
        <f t="shared" si="10"/>
        <v>0</v>
      </c>
      <c r="GB4" s="117">
        <f t="shared" si="10"/>
        <v>0</v>
      </c>
      <c r="GC4" s="118">
        <f t="shared" si="10"/>
        <v>0</v>
      </c>
      <c r="GD4" s="117">
        <f t="shared" ref="GD4:HA4" si="11">IF(ISBLANK(GD3),"",GD3-GC3)</f>
        <v>0</v>
      </c>
      <c r="GE4" s="117">
        <f t="shared" si="11"/>
        <v>2447</v>
      </c>
      <c r="GF4" s="117">
        <f t="shared" si="11"/>
        <v>0</v>
      </c>
      <c r="GG4" s="117">
        <f t="shared" si="11"/>
        <v>0</v>
      </c>
      <c r="GH4" s="117">
        <f t="shared" si="11"/>
        <v>0</v>
      </c>
      <c r="GI4" s="117">
        <f t="shared" si="11"/>
        <v>0</v>
      </c>
      <c r="GJ4" s="117">
        <f t="shared" si="11"/>
        <v>0</v>
      </c>
      <c r="GK4" s="117">
        <f t="shared" si="11"/>
        <v>0</v>
      </c>
      <c r="GL4" s="117">
        <f t="shared" si="11"/>
        <v>0</v>
      </c>
      <c r="GM4" s="117">
        <f t="shared" si="11"/>
        <v>0</v>
      </c>
      <c r="GN4" s="117">
        <f t="shared" si="11"/>
        <v>0</v>
      </c>
      <c r="GO4" s="118">
        <f t="shared" si="11"/>
        <v>0</v>
      </c>
      <c r="GP4" s="117">
        <f t="shared" si="11"/>
        <v>0</v>
      </c>
      <c r="GQ4" s="117">
        <f t="shared" si="11"/>
        <v>0</v>
      </c>
      <c r="GR4" s="117">
        <f t="shared" si="11"/>
        <v>523</v>
      </c>
      <c r="GS4" s="117">
        <f t="shared" si="11"/>
        <v>0</v>
      </c>
      <c r="GT4" s="117">
        <f t="shared" si="11"/>
        <v>0</v>
      </c>
      <c r="GU4" s="117">
        <f t="shared" si="11"/>
        <v>0</v>
      </c>
      <c r="GV4" s="117">
        <f t="shared" si="11"/>
        <v>0</v>
      </c>
      <c r="GW4" s="117">
        <f t="shared" si="11"/>
        <v>0</v>
      </c>
      <c r="GX4" s="117">
        <f t="shared" si="11"/>
        <v>0</v>
      </c>
      <c r="GY4" s="117">
        <f t="shared" si="11"/>
        <v>0</v>
      </c>
      <c r="GZ4" s="117">
        <f t="shared" si="11"/>
        <v>0</v>
      </c>
      <c r="HA4" s="118">
        <f t="shared" si="11"/>
        <v>0</v>
      </c>
      <c r="HB4" s="117">
        <f t="shared" ref="HB4" si="12">IF(ISBLANK(HB3),"",HB3-HA3)</f>
        <v>0</v>
      </c>
      <c r="HC4" s="117">
        <f t="shared" ref="HC4" si="13">IF(ISBLANK(HC3),"",HC3-HB3)</f>
        <v>0</v>
      </c>
      <c r="HD4" s="117">
        <f t="shared" ref="HD4" si="14">IF(ISBLANK(HD3),"",HD3-HC3)</f>
        <v>0</v>
      </c>
      <c r="HE4" s="117">
        <f t="shared" ref="HE4" si="15">IF(ISBLANK(HE3),"",HE3-HD3)</f>
        <v>0</v>
      </c>
      <c r="HF4" s="117">
        <f t="shared" ref="HF4" si="16">IF(ISBLANK(HF3),"",HF3-HE3)</f>
        <v>0</v>
      </c>
      <c r="HG4" s="117">
        <f t="shared" ref="HG4" si="17">IF(ISBLANK(HG3),"",HG3-HF3)</f>
        <v>0</v>
      </c>
      <c r="HH4" s="117">
        <f t="shared" ref="HH4" si="18">IF(ISBLANK(HH3),"",HH3-HG3)</f>
        <v>1164</v>
      </c>
      <c r="HI4" s="117">
        <f t="shared" ref="HI4" si="19">IF(ISBLANK(HI3),"",HI3-HH3)</f>
        <v>0</v>
      </c>
      <c r="HJ4" s="117">
        <f t="shared" ref="HJ4" si="20">IF(ISBLANK(HJ3),"",HJ3-HI3)</f>
        <v>990</v>
      </c>
      <c r="HK4" s="117">
        <f t="shared" ref="HK4" si="21">IF(ISBLANK(HK3),"",HK3-HJ3)</f>
        <v>0</v>
      </c>
      <c r="HL4" s="117">
        <f t="shared" ref="HL4" si="22">IF(ISBLANK(HL3),"",HL3-HK3)</f>
        <v>0</v>
      </c>
      <c r="HM4" s="118">
        <f t="shared" ref="HM4" si="23">IF(ISBLANK(HM3),"",HM3-HL3)</f>
        <v>0</v>
      </c>
      <c r="HN4" s="117">
        <f t="shared" ref="HN4" si="24">IF(ISBLANK(HN3),"",HN3-HM3)</f>
        <v>0</v>
      </c>
      <c r="HO4" s="117">
        <f t="shared" ref="HO4" si="25">IF(ISBLANK(HO3),"",HO3-HN3)</f>
        <v>0</v>
      </c>
      <c r="HP4" s="117">
        <f t="shared" ref="HP4" si="26">IF(ISBLANK(HP3),"",HP3-HO3)</f>
        <v>0</v>
      </c>
      <c r="HQ4" s="117">
        <f t="shared" ref="HQ4" si="27">IF(ISBLANK(HQ3),"",HQ3-HP3)</f>
        <v>0</v>
      </c>
      <c r="HR4" s="117">
        <f t="shared" ref="HR4" si="28">IF(ISBLANK(HR3),"",HR3-HQ3)</f>
        <v>0</v>
      </c>
      <c r="HS4" s="117">
        <f t="shared" ref="HS4" si="29">IF(ISBLANK(HS3),"",HS3-HR3)</f>
        <v>0</v>
      </c>
      <c r="HT4" s="117">
        <f t="shared" ref="HT4" si="30">IF(ISBLANK(HT3),"",HT3-HS3)</f>
        <v>0</v>
      </c>
      <c r="HU4" s="117">
        <f t="shared" ref="HU4" si="31">IF(ISBLANK(HU3),"",HU3-HT3)</f>
        <v>0</v>
      </c>
      <c r="HV4" s="117">
        <f t="shared" ref="HV4" si="32">IF(ISBLANK(HV3),"",HV3-HU3)</f>
        <v>0</v>
      </c>
      <c r="HW4" s="117">
        <f t="shared" ref="HW4" si="33">IF(ISBLANK(HW3),"",HW3-HV3)</f>
        <v>0</v>
      </c>
      <c r="HX4" s="117">
        <f t="shared" ref="HX4" si="34">IF(ISBLANK(HX3),"",HX3-HW3)</f>
        <v>0</v>
      </c>
      <c r="HY4" s="118">
        <f t="shared" ref="HY4" si="35">IF(ISBLANK(HY3),"",HY3-HX3)</f>
        <v>0</v>
      </c>
      <c r="HZ4" s="117">
        <f t="shared" ref="HZ4" si="36">IF(ISBLANK(HZ3),"",HZ3-HY3)</f>
        <v>0</v>
      </c>
      <c r="IA4" s="117">
        <f t="shared" ref="IA4" si="37">IF(ISBLANK(IA3),"",IA3-HZ3)</f>
        <v>0</v>
      </c>
      <c r="IB4" s="117">
        <f t="shared" ref="IB4" si="38">IF(ISBLANK(IB3),"",IB3-IA3)</f>
        <v>0</v>
      </c>
      <c r="IC4" s="117">
        <f t="shared" ref="IC4" si="39">IF(ISBLANK(IC3),"",IC3-IB3)</f>
        <v>0</v>
      </c>
      <c r="ID4" s="117">
        <f t="shared" ref="ID4" si="40">IF(ISBLANK(ID3),"",ID3-IC3)</f>
        <v>0</v>
      </c>
      <c r="IE4" s="117">
        <f t="shared" ref="IE4" si="41">IF(ISBLANK(IE3),"",IE3-ID3)</f>
        <v>0</v>
      </c>
      <c r="IF4" s="117">
        <f t="shared" ref="IF4" si="42">IF(ISBLANK(IF3),"",IF3-IE3)</f>
        <v>0</v>
      </c>
      <c r="IG4" s="117">
        <f t="shared" ref="IG4" si="43">IF(ISBLANK(IG3),"",IG3-IF3)</f>
        <v>1245</v>
      </c>
      <c r="IH4" s="117">
        <f t="shared" ref="IH4" si="44">IF(ISBLANK(IH3),"",IH3-IG3)</f>
        <v>0</v>
      </c>
      <c r="II4" s="117">
        <f t="shared" ref="II4" si="45">IF(ISBLANK(II3),"",II3-IH3)</f>
        <v>0</v>
      </c>
      <c r="IJ4" s="117">
        <f t="shared" ref="IJ4" si="46">IF(ISBLANK(IJ3),"",IJ3-II3)</f>
        <v>0</v>
      </c>
      <c r="IK4" s="118">
        <f t="shared" ref="IK4" si="47">IF(ISBLANK(IK3),"",IK3-IJ3)</f>
        <v>0</v>
      </c>
      <c r="IL4" s="117" t="str">
        <f t="shared" ref="IL4" si="48">IF(ISBLANK(IL3),"",IL3-IK3)</f>
        <v/>
      </c>
      <c r="IM4" s="117" t="str">
        <f t="shared" ref="IM4" si="49">IF(ISBLANK(IM3),"",IM3-IL3)</f>
        <v/>
      </c>
      <c r="IN4" s="117" t="str">
        <f t="shared" ref="IN4" si="50">IF(ISBLANK(IN3),"",IN3-IM3)</f>
        <v/>
      </c>
      <c r="IO4" s="117" t="str">
        <f t="shared" ref="IO4" si="51">IF(ISBLANK(IO3),"",IO3-IN3)</f>
        <v/>
      </c>
      <c r="IP4" s="117" t="str">
        <f t="shared" ref="IP4" si="52">IF(ISBLANK(IP3),"",IP3-IO3)</f>
        <v/>
      </c>
      <c r="IQ4" s="117" t="str">
        <f t="shared" ref="IQ4" si="53">IF(ISBLANK(IQ3),"",IQ3-IP3)</f>
        <v/>
      </c>
      <c r="IR4" s="117" t="str">
        <f t="shared" ref="IR4" si="54">IF(ISBLANK(IR3),"",IR3-IQ3)</f>
        <v/>
      </c>
      <c r="IS4" s="117" t="str">
        <f t="shared" ref="IS4" si="55">IF(ISBLANK(IS3),"",IS3-IR3)</f>
        <v/>
      </c>
      <c r="IT4" s="117" t="str">
        <f t="shared" ref="IT4" si="56">IF(ISBLANK(IT3),"",IT3-IS3)</f>
        <v/>
      </c>
      <c r="IU4" s="117" t="str">
        <f t="shared" ref="IU4" si="57">IF(ISBLANK(IU3),"",IU3-IT3)</f>
        <v/>
      </c>
      <c r="IV4" s="117" t="str">
        <f t="shared" ref="IV4" si="58">IF(ISBLANK(IV3),"",IV3-IU3)</f>
        <v/>
      </c>
      <c r="IW4" s="118" t="str">
        <f t="shared" ref="IW4" si="59">IF(ISBLANK(IW3),"",IW3-IV3)</f>
        <v/>
      </c>
    </row>
    <row r="5" spans="1:257" x14ac:dyDescent="0.2">
      <c r="A5" s="225" t="s">
        <v>13</v>
      </c>
      <c r="B5" s="114">
        <f>MIN(F5:XFD5)</f>
        <v>0</v>
      </c>
      <c r="C5" s="114">
        <f>MAX(F5:XFD5)</f>
        <v>21682</v>
      </c>
      <c r="D5" s="115">
        <f>AVERAGE(F5:XFD5)</f>
        <v>5557.0952380952385</v>
      </c>
      <c r="E5" s="116">
        <f>MEDIAN(F5:XFD5)</f>
        <v>2447</v>
      </c>
      <c r="F5" s="297">
        <f>SUM(F4:Q4)</f>
        <v>7033</v>
      </c>
      <c r="G5" s="310"/>
      <c r="H5" s="310"/>
      <c r="I5" s="310"/>
      <c r="J5" s="310"/>
      <c r="K5" s="310"/>
      <c r="L5" s="310"/>
      <c r="M5" s="310"/>
      <c r="N5" s="310"/>
      <c r="O5" s="310"/>
      <c r="P5" s="310"/>
      <c r="Q5" s="311"/>
      <c r="R5" s="297">
        <f>SUM(R4:AC4)</f>
        <v>21682</v>
      </c>
      <c r="S5" s="310"/>
      <c r="T5" s="310"/>
      <c r="U5" s="310"/>
      <c r="V5" s="310"/>
      <c r="W5" s="310"/>
      <c r="X5" s="310"/>
      <c r="Y5" s="310"/>
      <c r="Z5" s="310"/>
      <c r="AA5" s="310"/>
      <c r="AB5" s="310"/>
      <c r="AC5" s="311"/>
      <c r="AD5" s="297">
        <f>SUM(AD4:AO4)</f>
        <v>13070</v>
      </c>
      <c r="AE5" s="310"/>
      <c r="AF5" s="310"/>
      <c r="AG5" s="310"/>
      <c r="AH5" s="310"/>
      <c r="AI5" s="310"/>
      <c r="AJ5" s="310"/>
      <c r="AK5" s="310"/>
      <c r="AL5" s="310"/>
      <c r="AM5" s="310"/>
      <c r="AN5" s="310"/>
      <c r="AO5" s="311"/>
      <c r="AP5" s="297">
        <f>SUM(AP4:BA4)</f>
        <v>19276</v>
      </c>
      <c r="AQ5" s="310"/>
      <c r="AR5" s="310"/>
      <c r="AS5" s="310"/>
      <c r="AT5" s="310"/>
      <c r="AU5" s="310"/>
      <c r="AV5" s="310"/>
      <c r="AW5" s="310"/>
      <c r="AX5" s="310"/>
      <c r="AY5" s="310"/>
      <c r="AZ5" s="310"/>
      <c r="BA5" s="311"/>
      <c r="BB5" s="297">
        <f>SUM(BB4:BM4)</f>
        <v>9246</v>
      </c>
      <c r="BC5" s="310"/>
      <c r="BD5" s="310"/>
      <c r="BE5" s="310"/>
      <c r="BF5" s="310"/>
      <c r="BG5" s="310"/>
      <c r="BH5" s="310"/>
      <c r="BI5" s="310"/>
      <c r="BJ5" s="310"/>
      <c r="BK5" s="310"/>
      <c r="BL5" s="310"/>
      <c r="BM5" s="311"/>
      <c r="BN5" s="297">
        <f>SUM(BN4:BY4)</f>
        <v>1210</v>
      </c>
      <c r="BO5" s="310"/>
      <c r="BP5" s="310"/>
      <c r="BQ5" s="310"/>
      <c r="BR5" s="310"/>
      <c r="BS5" s="310"/>
      <c r="BT5" s="310"/>
      <c r="BU5" s="310"/>
      <c r="BV5" s="310"/>
      <c r="BW5" s="310"/>
      <c r="BX5" s="310"/>
      <c r="BY5" s="311"/>
      <c r="BZ5" s="297">
        <f>SUM(BZ4:CK4)</f>
        <v>755</v>
      </c>
      <c r="CA5" s="310"/>
      <c r="CB5" s="310"/>
      <c r="CC5" s="310"/>
      <c r="CD5" s="310"/>
      <c r="CE5" s="310"/>
      <c r="CF5" s="310"/>
      <c r="CG5" s="310"/>
      <c r="CH5" s="310"/>
      <c r="CI5" s="310"/>
      <c r="CJ5" s="310"/>
      <c r="CK5" s="311"/>
      <c r="CL5" s="297">
        <f>SUM(CL4:CW4)</f>
        <v>2175</v>
      </c>
      <c r="CM5" s="310"/>
      <c r="CN5" s="310"/>
      <c r="CO5" s="310"/>
      <c r="CP5" s="310"/>
      <c r="CQ5" s="310"/>
      <c r="CR5" s="310"/>
      <c r="CS5" s="310"/>
      <c r="CT5" s="310"/>
      <c r="CU5" s="310"/>
      <c r="CV5" s="310"/>
      <c r="CW5" s="311"/>
      <c r="CX5" s="297">
        <f>SUM(CX4:DI4)</f>
        <v>1108</v>
      </c>
      <c r="CY5" s="310"/>
      <c r="CZ5" s="310"/>
      <c r="DA5" s="310"/>
      <c r="DB5" s="310"/>
      <c r="DC5" s="310"/>
      <c r="DD5" s="310"/>
      <c r="DE5" s="310"/>
      <c r="DF5" s="310"/>
      <c r="DG5" s="310"/>
      <c r="DH5" s="310"/>
      <c r="DI5" s="311"/>
      <c r="DJ5" s="297">
        <f>SUM(DJ4:DU4)</f>
        <v>1292</v>
      </c>
      <c r="DK5" s="310"/>
      <c r="DL5" s="310"/>
      <c r="DM5" s="310"/>
      <c r="DN5" s="310"/>
      <c r="DO5" s="310"/>
      <c r="DP5" s="310"/>
      <c r="DQ5" s="310"/>
      <c r="DR5" s="310"/>
      <c r="DS5" s="310"/>
      <c r="DT5" s="310"/>
      <c r="DU5" s="311"/>
      <c r="DV5" s="297">
        <f>SUM(DV4:EG4)</f>
        <v>5062</v>
      </c>
      <c r="DW5" s="310"/>
      <c r="DX5" s="310"/>
      <c r="DY5" s="310"/>
      <c r="DZ5" s="310"/>
      <c r="EA5" s="310"/>
      <c r="EB5" s="310"/>
      <c r="EC5" s="310"/>
      <c r="ED5" s="310"/>
      <c r="EE5" s="310"/>
      <c r="EF5" s="310"/>
      <c r="EG5" s="311"/>
      <c r="EH5" s="297">
        <f>SUM(EH4:ES4)</f>
        <v>13386</v>
      </c>
      <c r="EI5" s="310"/>
      <c r="EJ5" s="310"/>
      <c r="EK5" s="310"/>
      <c r="EL5" s="310"/>
      <c r="EM5" s="310"/>
      <c r="EN5" s="310"/>
      <c r="EO5" s="310"/>
      <c r="EP5" s="310"/>
      <c r="EQ5" s="310"/>
      <c r="ER5" s="310"/>
      <c r="ES5" s="311"/>
      <c r="ET5" s="297">
        <f>SUM(ET4:FE4)</f>
        <v>7191</v>
      </c>
      <c r="EU5" s="310"/>
      <c r="EV5" s="310"/>
      <c r="EW5" s="310"/>
      <c r="EX5" s="310"/>
      <c r="EY5" s="310"/>
      <c r="EZ5" s="310"/>
      <c r="FA5" s="310"/>
      <c r="FB5" s="310"/>
      <c r="FC5" s="310"/>
      <c r="FD5" s="310"/>
      <c r="FE5" s="311"/>
      <c r="FF5" s="297">
        <f>SUM(FF4:FQ4)</f>
        <v>4588</v>
      </c>
      <c r="FG5" s="310"/>
      <c r="FH5" s="310"/>
      <c r="FI5" s="310"/>
      <c r="FJ5" s="310"/>
      <c r="FK5" s="310"/>
      <c r="FL5" s="310"/>
      <c r="FM5" s="310"/>
      <c r="FN5" s="310"/>
      <c r="FO5" s="310"/>
      <c r="FP5" s="310"/>
      <c r="FQ5" s="311"/>
      <c r="FR5" s="297">
        <f>SUM(FR4:GC4)</f>
        <v>3256</v>
      </c>
      <c r="FS5" s="310"/>
      <c r="FT5" s="310"/>
      <c r="FU5" s="310"/>
      <c r="FV5" s="310"/>
      <c r="FW5" s="310"/>
      <c r="FX5" s="310"/>
      <c r="FY5" s="310"/>
      <c r="FZ5" s="310"/>
      <c r="GA5" s="310"/>
      <c r="GB5" s="310"/>
      <c r="GC5" s="311"/>
      <c r="GD5" s="297">
        <f>SUM(GD4:GO4)</f>
        <v>2447</v>
      </c>
      <c r="GE5" s="310"/>
      <c r="GF5" s="310"/>
      <c r="GG5" s="310"/>
      <c r="GH5" s="310"/>
      <c r="GI5" s="310"/>
      <c r="GJ5" s="310"/>
      <c r="GK5" s="310"/>
      <c r="GL5" s="310"/>
      <c r="GM5" s="310"/>
      <c r="GN5" s="310"/>
      <c r="GO5" s="311"/>
      <c r="GP5" s="297">
        <f>SUM(GP4:HA4)</f>
        <v>523</v>
      </c>
      <c r="GQ5" s="310"/>
      <c r="GR5" s="310"/>
      <c r="GS5" s="310"/>
      <c r="GT5" s="310"/>
      <c r="GU5" s="310"/>
      <c r="GV5" s="310"/>
      <c r="GW5" s="310"/>
      <c r="GX5" s="310"/>
      <c r="GY5" s="310"/>
      <c r="GZ5" s="310"/>
      <c r="HA5" s="311"/>
      <c r="HB5" s="297">
        <f>SUM(HB4:HM4)</f>
        <v>2154</v>
      </c>
      <c r="HC5" s="310"/>
      <c r="HD5" s="310"/>
      <c r="HE5" s="310"/>
      <c r="HF5" s="310"/>
      <c r="HG5" s="310"/>
      <c r="HH5" s="310"/>
      <c r="HI5" s="310"/>
      <c r="HJ5" s="310"/>
      <c r="HK5" s="310"/>
      <c r="HL5" s="310"/>
      <c r="HM5" s="311"/>
      <c r="HN5" s="297">
        <f>SUM(HN4:HY4)</f>
        <v>0</v>
      </c>
      <c r="HO5" s="310"/>
      <c r="HP5" s="310"/>
      <c r="HQ5" s="310"/>
      <c r="HR5" s="310"/>
      <c r="HS5" s="310"/>
      <c r="HT5" s="310"/>
      <c r="HU5" s="310"/>
      <c r="HV5" s="310"/>
      <c r="HW5" s="310"/>
      <c r="HX5" s="310"/>
      <c r="HY5" s="311"/>
      <c r="HZ5" s="297">
        <f>SUM(HZ4:IK4)</f>
        <v>1245</v>
      </c>
      <c r="IA5" s="310"/>
      <c r="IB5" s="310"/>
      <c r="IC5" s="310"/>
      <c r="ID5" s="310"/>
      <c r="IE5" s="310"/>
      <c r="IF5" s="310"/>
      <c r="IG5" s="310"/>
      <c r="IH5" s="310"/>
      <c r="II5" s="310"/>
      <c r="IJ5" s="310"/>
      <c r="IK5" s="311"/>
      <c r="IL5" s="297">
        <f>SUM(IL4:IW4)</f>
        <v>0</v>
      </c>
      <c r="IM5" s="310"/>
      <c r="IN5" s="310"/>
      <c r="IO5" s="310"/>
      <c r="IP5" s="310"/>
      <c r="IQ5" s="310"/>
      <c r="IR5" s="310"/>
      <c r="IS5" s="310"/>
      <c r="IT5" s="310"/>
      <c r="IU5" s="310"/>
      <c r="IV5" s="310"/>
      <c r="IW5" s="311"/>
    </row>
    <row r="6" spans="1:257" x14ac:dyDescent="0.2">
      <c r="B6" s="60"/>
      <c r="C6" s="60"/>
      <c r="D6" s="61"/>
      <c r="E6" s="62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  <c r="W6" s="63"/>
      <c r="X6" s="63"/>
      <c r="Y6" s="63"/>
      <c r="Z6" s="63"/>
      <c r="AA6" s="63"/>
      <c r="AB6" s="63"/>
      <c r="AC6" s="63"/>
      <c r="AD6" s="63"/>
      <c r="AE6" s="63"/>
      <c r="AF6" s="63"/>
      <c r="AG6" s="63"/>
      <c r="AH6" s="63"/>
      <c r="AI6" s="63"/>
      <c r="AJ6" s="63"/>
      <c r="AK6" s="63"/>
      <c r="AL6" s="63"/>
      <c r="AM6" s="63"/>
      <c r="AN6" s="63"/>
      <c r="AO6" s="63"/>
      <c r="AP6" s="63"/>
      <c r="AQ6" s="63"/>
      <c r="AR6" s="63"/>
      <c r="AS6" s="63"/>
      <c r="AT6" s="63"/>
      <c r="AU6" s="63"/>
      <c r="AV6" s="63"/>
      <c r="AW6" s="63"/>
      <c r="AX6" s="63"/>
      <c r="AY6" s="63"/>
      <c r="AZ6" s="63"/>
      <c r="BA6" s="63"/>
      <c r="BB6" s="63"/>
      <c r="BC6" s="63"/>
      <c r="BD6" s="63"/>
      <c r="BE6" s="63"/>
      <c r="BF6" s="63"/>
      <c r="BG6" s="63"/>
      <c r="BH6" s="63"/>
      <c r="BI6" s="63"/>
      <c r="BJ6" s="63"/>
      <c r="BK6" s="63"/>
      <c r="BL6" s="63"/>
      <c r="BM6" s="63"/>
      <c r="BN6" s="63"/>
      <c r="BO6" s="63"/>
      <c r="BP6" s="63"/>
      <c r="BQ6" s="63"/>
      <c r="BR6" s="63"/>
      <c r="BS6" s="63"/>
      <c r="BT6" s="63"/>
      <c r="BU6" s="63"/>
      <c r="BV6" s="63"/>
      <c r="BW6" s="63"/>
      <c r="BX6" s="63"/>
      <c r="BY6" s="63"/>
      <c r="BZ6" s="63"/>
      <c r="CA6" s="63"/>
      <c r="CB6" s="63"/>
      <c r="CC6" s="63"/>
      <c r="CD6" s="63"/>
      <c r="CE6" s="63"/>
      <c r="CF6" s="63"/>
      <c r="CG6" s="63"/>
      <c r="CH6" s="63"/>
      <c r="CI6" s="63"/>
      <c r="CJ6" s="63"/>
      <c r="CK6" s="63"/>
      <c r="CL6" s="63"/>
      <c r="CM6" s="63"/>
      <c r="CN6" s="63"/>
      <c r="CO6" s="63"/>
      <c r="CP6" s="63"/>
      <c r="CQ6" s="63"/>
      <c r="CR6" s="63"/>
      <c r="CS6" s="63"/>
      <c r="CT6" s="63"/>
      <c r="CU6" s="63"/>
      <c r="CV6" s="63"/>
      <c r="CW6" s="63"/>
      <c r="CX6" s="63"/>
      <c r="CY6" s="63"/>
      <c r="CZ6" s="63"/>
      <c r="DA6" s="63"/>
      <c r="DB6" s="63"/>
      <c r="DC6" s="63"/>
      <c r="DD6" s="63"/>
      <c r="DE6" s="63"/>
      <c r="DF6" s="63"/>
      <c r="DG6" s="63"/>
      <c r="DH6" s="63"/>
      <c r="DI6" s="63"/>
      <c r="DJ6" s="63"/>
      <c r="DK6" s="63"/>
      <c r="DL6" s="63"/>
      <c r="DM6" s="63"/>
      <c r="DN6" s="63"/>
      <c r="DO6" s="63"/>
      <c r="DP6" s="63"/>
      <c r="DQ6" s="63"/>
      <c r="DR6" s="63"/>
      <c r="DS6" s="63"/>
      <c r="DT6" s="63"/>
      <c r="DU6" s="63"/>
      <c r="DV6" s="63"/>
      <c r="DW6" s="63"/>
      <c r="DX6" s="63"/>
      <c r="DY6" s="63"/>
      <c r="DZ6" s="63"/>
      <c r="EA6" s="63"/>
      <c r="EB6" s="63"/>
      <c r="EC6" s="63"/>
      <c r="ED6" s="63"/>
      <c r="EE6" s="63"/>
      <c r="EF6" s="63"/>
      <c r="EG6" s="63"/>
      <c r="EH6" s="63"/>
      <c r="EI6" s="63"/>
      <c r="EJ6" s="63"/>
      <c r="EK6" s="63"/>
      <c r="EL6" s="63"/>
      <c r="EM6" s="63"/>
      <c r="EN6" s="63"/>
      <c r="EO6" s="63"/>
      <c r="EP6" s="63"/>
      <c r="EQ6" s="63"/>
      <c r="ER6" s="63"/>
      <c r="ES6" s="63"/>
      <c r="ET6" s="63"/>
      <c r="EU6" s="63"/>
      <c r="EV6" s="63"/>
      <c r="EW6" s="63"/>
      <c r="EX6" s="63"/>
      <c r="EY6" s="63"/>
      <c r="EZ6" s="63"/>
      <c r="FA6" s="63"/>
      <c r="FB6" s="63"/>
      <c r="FC6" s="63"/>
      <c r="FD6" s="63"/>
      <c r="FE6" s="63"/>
      <c r="FF6" s="63"/>
      <c r="FG6" s="63"/>
      <c r="FH6" s="63"/>
      <c r="FI6" s="63"/>
      <c r="FJ6" s="63"/>
      <c r="FK6" s="63"/>
      <c r="FL6" s="63"/>
      <c r="FM6" s="63"/>
      <c r="FN6" s="63"/>
      <c r="FO6" s="63"/>
      <c r="FP6" s="63"/>
      <c r="FQ6" s="63"/>
      <c r="FR6" s="63"/>
      <c r="FS6" s="63"/>
      <c r="FT6" s="63"/>
      <c r="FU6" s="63"/>
      <c r="FV6" s="63"/>
      <c r="FW6" s="63"/>
      <c r="FX6" s="63"/>
      <c r="FY6" s="63"/>
      <c r="FZ6" s="63"/>
      <c r="GA6" s="63"/>
      <c r="GB6" s="63"/>
      <c r="GC6" s="63"/>
    </row>
    <row r="7" spans="1:257" x14ac:dyDescent="0.2">
      <c r="AQ7" s="64"/>
    </row>
    <row r="11" spans="1:257" x14ac:dyDescent="0.2">
      <c r="AP11" s="64"/>
    </row>
  </sheetData>
  <mergeCells count="47">
    <mergeCell ref="HB1:HM1"/>
    <mergeCell ref="HB5:HM5"/>
    <mergeCell ref="A1:A2"/>
    <mergeCell ref="GP1:HA1"/>
    <mergeCell ref="GP5:HA5"/>
    <mergeCell ref="ET1:FE1"/>
    <mergeCell ref="EH1:ES1"/>
    <mergeCell ref="EH5:ES5"/>
    <mergeCell ref="DV5:EG5"/>
    <mergeCell ref="FR1:GC1"/>
    <mergeCell ref="FR5:GC5"/>
    <mergeCell ref="FF1:FQ1"/>
    <mergeCell ref="FF5:FQ5"/>
    <mergeCell ref="DJ5:DU5"/>
    <mergeCell ref="BZ1:CK1"/>
    <mergeCell ref="CX5:DI5"/>
    <mergeCell ref="GD1:GO1"/>
    <mergeCell ref="GD5:GO5"/>
    <mergeCell ref="ET5:FE5"/>
    <mergeCell ref="DV1:EG1"/>
    <mergeCell ref="DJ1:DU1"/>
    <mergeCell ref="CX1:DI1"/>
    <mergeCell ref="CL1:CW1"/>
    <mergeCell ref="CL5:CW5"/>
    <mergeCell ref="AP5:BA5"/>
    <mergeCell ref="BZ5:CK5"/>
    <mergeCell ref="BN5:BY5"/>
    <mergeCell ref="BB5:BM5"/>
    <mergeCell ref="AD5:AO5"/>
    <mergeCell ref="F1:Q1"/>
    <mergeCell ref="F5:Q5"/>
    <mergeCell ref="R5:AC5"/>
    <mergeCell ref="AP1:BA1"/>
    <mergeCell ref="B1:B2"/>
    <mergeCell ref="C1:C2"/>
    <mergeCell ref="D1:D2"/>
    <mergeCell ref="BN1:BY1"/>
    <mergeCell ref="BB1:BM1"/>
    <mergeCell ref="R1:AC1"/>
    <mergeCell ref="E1:E2"/>
    <mergeCell ref="AD1:AO1"/>
    <mergeCell ref="IL1:IW1"/>
    <mergeCell ref="IL5:IW5"/>
    <mergeCell ref="HZ1:IK1"/>
    <mergeCell ref="HZ5:IK5"/>
    <mergeCell ref="HN1:HY1"/>
    <mergeCell ref="HN5:HY5"/>
  </mergeCells>
  <phoneticPr fontId="2" type="noConversion"/>
  <pageMargins left="0.75" right="0.75" top="1" bottom="1" header="0.5" footer="0.5"/>
  <pageSetup paperSize="9" orientation="portrait" r:id="rId1"/>
  <headerFooter alignWithMargins="0"/>
  <ignoredErrors>
    <ignoredError sqref="K4" formula="1"/>
    <ignoredError sqref="F4:J4" emptyCellReference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9C1B9A-2EE1-4B7F-BE18-2AFA25987A07}">
  <sheetPr>
    <tabColor theme="2" tint="-0.249977111117893"/>
  </sheetPr>
  <dimension ref="A1:U48"/>
  <sheetViews>
    <sheetView workbookViewId="0">
      <selection sqref="A1:A2"/>
    </sheetView>
  </sheetViews>
  <sheetFormatPr defaultRowHeight="12.75" x14ac:dyDescent="0.2"/>
  <cols>
    <col min="1" max="1" width="14.140625" style="1" bestFit="1" customWidth="1"/>
    <col min="2" max="3" width="9.140625" style="106"/>
    <col min="4" max="16384" width="9.140625" style="1"/>
  </cols>
  <sheetData>
    <row r="1" spans="1:21" x14ac:dyDescent="0.2">
      <c r="A1" s="319" t="s">
        <v>92</v>
      </c>
      <c r="B1" s="319" t="s">
        <v>294</v>
      </c>
      <c r="C1" s="319" t="s">
        <v>29</v>
      </c>
      <c r="D1" s="220">
        <v>2007</v>
      </c>
      <c r="E1" s="218">
        <v>2008</v>
      </c>
      <c r="F1" s="218">
        <v>2009</v>
      </c>
      <c r="G1" s="218">
        <v>2010</v>
      </c>
      <c r="H1" s="218">
        <v>2011</v>
      </c>
      <c r="I1" s="218">
        <v>2012</v>
      </c>
      <c r="J1" s="218">
        <v>2013</v>
      </c>
      <c r="K1" s="218">
        <v>2014</v>
      </c>
      <c r="L1" s="218">
        <v>2015</v>
      </c>
      <c r="M1" s="218">
        <v>2016</v>
      </c>
      <c r="N1" s="218">
        <v>2017</v>
      </c>
      <c r="O1" s="218">
        <v>2018</v>
      </c>
      <c r="P1" s="218">
        <v>2019</v>
      </c>
      <c r="Q1" s="218">
        <v>2021</v>
      </c>
      <c r="R1" s="218">
        <v>2022</v>
      </c>
      <c r="S1" s="218">
        <v>2023</v>
      </c>
      <c r="T1" s="218">
        <v>2024</v>
      </c>
      <c r="U1" s="218">
        <v>2025</v>
      </c>
    </row>
    <row r="2" spans="1:21" s="103" customFormat="1" x14ac:dyDescent="0.2">
      <c r="A2" s="320"/>
      <c r="B2" s="320"/>
      <c r="C2" s="320"/>
      <c r="D2" s="104">
        <f t="shared" ref="D2:R2" si="0">COUNT(D3:D100)</f>
        <v>10</v>
      </c>
      <c r="E2" s="105">
        <f t="shared" si="0"/>
        <v>5</v>
      </c>
      <c r="F2" s="105">
        <f t="shared" si="0"/>
        <v>7</v>
      </c>
      <c r="G2" s="105">
        <f t="shared" si="0"/>
        <v>4</v>
      </c>
      <c r="H2" s="105">
        <f t="shared" si="0"/>
        <v>5</v>
      </c>
      <c r="I2" s="105">
        <f t="shared" si="0"/>
        <v>6</v>
      </c>
      <c r="J2" s="105">
        <f t="shared" si="0"/>
        <v>10</v>
      </c>
      <c r="K2" s="105">
        <f t="shared" si="0"/>
        <v>6</v>
      </c>
      <c r="L2" s="105">
        <f t="shared" si="0"/>
        <v>6</v>
      </c>
      <c r="M2" s="105">
        <f t="shared" si="0"/>
        <v>9</v>
      </c>
      <c r="N2" s="105">
        <f t="shared" si="0"/>
        <v>15</v>
      </c>
      <c r="O2" s="105">
        <f t="shared" si="0"/>
        <v>12</v>
      </c>
      <c r="P2" s="105">
        <f t="shared" si="0"/>
        <v>10</v>
      </c>
      <c r="Q2" s="105">
        <f t="shared" si="0"/>
        <v>8</v>
      </c>
      <c r="R2" s="105">
        <f t="shared" si="0"/>
        <v>5</v>
      </c>
      <c r="S2" s="105">
        <f t="shared" ref="S2:T2" si="1">COUNT(S3:S100)</f>
        <v>4</v>
      </c>
      <c r="T2" s="105">
        <f t="shared" si="1"/>
        <v>5</v>
      </c>
      <c r="U2" s="105">
        <f t="shared" ref="U2" si="2">COUNT(U3:U100)</f>
        <v>0</v>
      </c>
    </row>
    <row r="3" spans="1:21" x14ac:dyDescent="0.2">
      <c r="A3" s="1" t="s">
        <v>115</v>
      </c>
      <c r="B3" s="105">
        <f t="shared" ref="B3:B48" si="3">COUNT(D3:XFD3)</f>
        <v>9</v>
      </c>
      <c r="C3" s="105">
        <f t="shared" ref="C3:C48" si="4">SUM($D3:$I3)+INT($J3/100+0.99)+INT($K3/100+0.99)+INT($L3/100+0.99)+INT($M3/100+0.99)+INT($N3/100+0.99)+INT($O3/100+0.99)+INT($P3/100+0.99)+INT($Q3/100+0.99)+INT($R3/100+0.99)+INT($S3/100+0.99)+INT($T3/100+0.99)+INT($U3/100+0.99)</f>
        <v>151</v>
      </c>
      <c r="E3" s="1">
        <v>12</v>
      </c>
      <c r="F3" s="1">
        <v>7</v>
      </c>
      <c r="H3" s="1">
        <v>10</v>
      </c>
      <c r="I3" s="1">
        <v>4</v>
      </c>
      <c r="J3" s="1">
        <v>1300</v>
      </c>
      <c r="N3" s="1">
        <v>1900</v>
      </c>
      <c r="O3" s="1">
        <v>2120</v>
      </c>
      <c r="P3" s="1">
        <v>2830</v>
      </c>
      <c r="Q3" s="1">
        <v>3420</v>
      </c>
    </row>
    <row r="4" spans="1:21" x14ac:dyDescent="0.2">
      <c r="A4" s="1" t="s">
        <v>102</v>
      </c>
      <c r="B4" s="105">
        <f t="shared" si="3"/>
        <v>8</v>
      </c>
      <c r="C4" s="105">
        <f t="shared" si="4"/>
        <v>205</v>
      </c>
      <c r="H4" s="1">
        <v>7</v>
      </c>
      <c r="I4" s="1">
        <v>5</v>
      </c>
      <c r="J4" s="1">
        <v>1500</v>
      </c>
      <c r="N4" s="1">
        <v>2610</v>
      </c>
      <c r="O4" s="1">
        <v>3970</v>
      </c>
      <c r="P4" s="1">
        <v>4230</v>
      </c>
      <c r="Q4" s="1">
        <v>5694</v>
      </c>
      <c r="R4" s="1">
        <v>1020</v>
      </c>
    </row>
    <row r="5" spans="1:21" x14ac:dyDescent="0.2">
      <c r="A5" s="1" t="s">
        <v>99</v>
      </c>
      <c r="B5" s="105">
        <f t="shared" si="3"/>
        <v>8</v>
      </c>
      <c r="C5" s="105">
        <f t="shared" si="4"/>
        <v>116</v>
      </c>
      <c r="D5" s="1">
        <v>1</v>
      </c>
      <c r="E5" s="1">
        <v>6</v>
      </c>
      <c r="G5" s="1">
        <v>12</v>
      </c>
      <c r="H5" s="1">
        <v>4</v>
      </c>
      <c r="L5" s="1">
        <v>2100</v>
      </c>
      <c r="M5" s="1">
        <v>2100</v>
      </c>
      <c r="N5" s="1">
        <v>2120</v>
      </c>
      <c r="O5" s="1">
        <v>2831</v>
      </c>
    </row>
    <row r="6" spans="1:21" x14ac:dyDescent="0.2">
      <c r="A6" s="1" t="s">
        <v>100</v>
      </c>
      <c r="B6" s="105">
        <f t="shared" si="3"/>
        <v>8</v>
      </c>
      <c r="C6" s="105">
        <f t="shared" si="4"/>
        <v>90</v>
      </c>
      <c r="G6" s="1">
        <v>10</v>
      </c>
      <c r="I6" s="1">
        <v>2</v>
      </c>
      <c r="J6" s="1">
        <v>1000</v>
      </c>
      <c r="K6" s="1">
        <v>1700</v>
      </c>
      <c r="L6" s="1">
        <v>2100</v>
      </c>
      <c r="M6" s="1">
        <v>1600</v>
      </c>
      <c r="O6" s="1">
        <v>910</v>
      </c>
      <c r="R6" s="1">
        <v>310</v>
      </c>
    </row>
    <row r="7" spans="1:21" x14ac:dyDescent="0.2">
      <c r="A7" s="1" t="s">
        <v>116</v>
      </c>
      <c r="B7" s="105">
        <f t="shared" si="3"/>
        <v>7</v>
      </c>
      <c r="C7" s="105">
        <f t="shared" si="4"/>
        <v>173</v>
      </c>
      <c r="N7" s="1">
        <v>700</v>
      </c>
      <c r="O7" s="1">
        <v>1300</v>
      </c>
      <c r="P7" s="1">
        <v>1820</v>
      </c>
      <c r="Q7" s="1">
        <v>2310</v>
      </c>
      <c r="R7" s="1">
        <v>4061</v>
      </c>
      <c r="S7" s="1">
        <v>4620</v>
      </c>
      <c r="T7" s="1">
        <v>2130</v>
      </c>
    </row>
    <row r="8" spans="1:21" x14ac:dyDescent="0.2">
      <c r="A8" s="1" t="s">
        <v>117</v>
      </c>
      <c r="B8" s="105">
        <f t="shared" si="3"/>
        <v>7</v>
      </c>
      <c r="C8" s="105">
        <f t="shared" si="4"/>
        <v>89</v>
      </c>
      <c r="E8" s="1">
        <v>2</v>
      </c>
      <c r="I8" s="1">
        <v>6</v>
      </c>
      <c r="J8" s="1">
        <v>1100</v>
      </c>
      <c r="O8" s="1">
        <v>1010</v>
      </c>
      <c r="P8" s="1">
        <v>2010</v>
      </c>
      <c r="Q8" s="1">
        <v>810</v>
      </c>
      <c r="R8" s="1">
        <v>2850</v>
      </c>
    </row>
    <row r="9" spans="1:21" x14ac:dyDescent="0.2">
      <c r="A9" s="1" t="s">
        <v>103</v>
      </c>
      <c r="B9" s="105">
        <f t="shared" si="3"/>
        <v>6</v>
      </c>
      <c r="C9" s="105">
        <f t="shared" si="4"/>
        <v>130</v>
      </c>
      <c r="D9" s="1">
        <v>3</v>
      </c>
      <c r="F9" s="1">
        <v>12</v>
      </c>
      <c r="L9" s="1">
        <v>2000</v>
      </c>
      <c r="M9" s="1">
        <v>2100</v>
      </c>
      <c r="N9" s="1">
        <v>3340</v>
      </c>
      <c r="O9" s="1">
        <v>3922</v>
      </c>
    </row>
    <row r="10" spans="1:21" x14ac:dyDescent="0.2">
      <c r="A10" s="1" t="s">
        <v>98</v>
      </c>
      <c r="B10" s="105">
        <f t="shared" si="3"/>
        <v>6</v>
      </c>
      <c r="C10" s="105">
        <f t="shared" si="4"/>
        <v>61</v>
      </c>
      <c r="F10" s="1">
        <v>8</v>
      </c>
      <c r="J10" s="1">
        <v>300</v>
      </c>
      <c r="M10" s="1">
        <v>200</v>
      </c>
      <c r="N10" s="1">
        <v>2100</v>
      </c>
      <c r="O10" s="1">
        <v>2010</v>
      </c>
      <c r="P10" s="1">
        <v>600</v>
      </c>
    </row>
    <row r="11" spans="1:21" x14ac:dyDescent="0.2">
      <c r="A11" s="1" t="s">
        <v>104</v>
      </c>
      <c r="B11" s="105">
        <f t="shared" si="3"/>
        <v>6</v>
      </c>
      <c r="C11" s="105">
        <f t="shared" si="4"/>
        <v>25</v>
      </c>
      <c r="M11" s="1">
        <v>700</v>
      </c>
      <c r="N11" s="1">
        <v>500</v>
      </c>
      <c r="O11" s="1">
        <v>300</v>
      </c>
      <c r="P11" s="1">
        <v>100</v>
      </c>
      <c r="Q11" s="1">
        <v>800</v>
      </c>
      <c r="T11" s="1">
        <v>100</v>
      </c>
    </row>
    <row r="12" spans="1:21" x14ac:dyDescent="0.2">
      <c r="A12" s="1" t="s">
        <v>121</v>
      </c>
      <c r="B12" s="105">
        <f t="shared" si="3"/>
        <v>4</v>
      </c>
      <c r="C12" s="105">
        <f t="shared" si="4"/>
        <v>78</v>
      </c>
      <c r="K12" s="1">
        <v>1500</v>
      </c>
      <c r="L12" s="1">
        <v>2500</v>
      </c>
      <c r="M12" s="1">
        <v>2300</v>
      </c>
      <c r="N12" s="1">
        <v>1450</v>
      </c>
    </row>
    <row r="13" spans="1:21" x14ac:dyDescent="0.2">
      <c r="A13" s="1" t="s">
        <v>123</v>
      </c>
      <c r="B13" s="105">
        <f t="shared" si="3"/>
        <v>4</v>
      </c>
      <c r="C13" s="105">
        <f t="shared" si="4"/>
        <v>49</v>
      </c>
      <c r="J13" s="1">
        <v>300</v>
      </c>
      <c r="M13" s="1">
        <v>1300</v>
      </c>
      <c r="N13" s="1">
        <v>1210</v>
      </c>
      <c r="T13" s="1">
        <v>1950</v>
      </c>
    </row>
    <row r="14" spans="1:21" x14ac:dyDescent="0.2">
      <c r="A14" s="1" t="s">
        <v>136</v>
      </c>
      <c r="B14" s="105">
        <f t="shared" si="3"/>
        <v>4</v>
      </c>
      <c r="C14" s="105">
        <f t="shared" si="4"/>
        <v>20</v>
      </c>
      <c r="G14" s="1">
        <v>5</v>
      </c>
      <c r="H14" s="1">
        <v>3</v>
      </c>
      <c r="J14" s="1">
        <v>700</v>
      </c>
      <c r="N14" s="1">
        <v>500</v>
      </c>
    </row>
    <row r="15" spans="1:21" x14ac:dyDescent="0.2">
      <c r="A15" s="1" t="s">
        <v>277</v>
      </c>
      <c r="B15" s="105">
        <f t="shared" si="3"/>
        <v>3</v>
      </c>
      <c r="C15" s="105">
        <f t="shared" si="4"/>
        <v>61</v>
      </c>
      <c r="Q15" s="1">
        <v>100</v>
      </c>
      <c r="S15" s="1">
        <v>3830</v>
      </c>
      <c r="T15" s="1">
        <v>2010</v>
      </c>
    </row>
    <row r="16" spans="1:21" x14ac:dyDescent="0.2">
      <c r="A16" s="1" t="s">
        <v>126</v>
      </c>
      <c r="B16" s="105">
        <f t="shared" si="3"/>
        <v>3</v>
      </c>
      <c r="C16" s="105">
        <f t="shared" si="4"/>
        <v>30</v>
      </c>
      <c r="I16" s="1">
        <v>11</v>
      </c>
      <c r="J16" s="1">
        <v>1500</v>
      </c>
      <c r="K16" s="1">
        <v>400</v>
      </c>
    </row>
    <row r="17" spans="1:20" x14ac:dyDescent="0.2">
      <c r="A17" s="1" t="s">
        <v>127</v>
      </c>
      <c r="B17" s="105">
        <f t="shared" si="3"/>
        <v>3</v>
      </c>
      <c r="C17" s="105">
        <f t="shared" si="4"/>
        <v>30</v>
      </c>
      <c r="K17" s="1">
        <v>1400</v>
      </c>
      <c r="N17" s="1">
        <v>1200</v>
      </c>
      <c r="O17" s="1">
        <v>400</v>
      </c>
    </row>
    <row r="18" spans="1:20" x14ac:dyDescent="0.2">
      <c r="A18" s="1" t="s">
        <v>295</v>
      </c>
      <c r="B18" s="105">
        <f t="shared" si="3"/>
        <v>2</v>
      </c>
      <c r="C18" s="105">
        <f t="shared" si="4"/>
        <v>43</v>
      </c>
      <c r="S18" s="1">
        <v>1930</v>
      </c>
      <c r="T18" s="1">
        <v>2240</v>
      </c>
    </row>
    <row r="19" spans="1:20" x14ac:dyDescent="0.2">
      <c r="A19" s="1" t="s">
        <v>125</v>
      </c>
      <c r="B19" s="105">
        <f t="shared" si="3"/>
        <v>2</v>
      </c>
      <c r="C19" s="105">
        <f t="shared" si="4"/>
        <v>36</v>
      </c>
      <c r="L19" s="1">
        <v>700</v>
      </c>
      <c r="M19" s="1">
        <v>2900</v>
      </c>
    </row>
    <row r="20" spans="1:20" x14ac:dyDescent="0.2">
      <c r="A20" s="1" t="s">
        <v>119</v>
      </c>
      <c r="B20" s="105">
        <f t="shared" si="3"/>
        <v>2</v>
      </c>
      <c r="C20" s="105">
        <f t="shared" si="4"/>
        <v>25</v>
      </c>
      <c r="D20" s="1">
        <v>10</v>
      </c>
      <c r="E20" s="1">
        <v>15</v>
      </c>
    </row>
    <row r="21" spans="1:20" x14ac:dyDescent="0.2">
      <c r="A21" s="1" t="s">
        <v>101</v>
      </c>
      <c r="B21" s="105">
        <f t="shared" si="3"/>
        <v>2</v>
      </c>
      <c r="C21" s="105">
        <f t="shared" si="4"/>
        <v>14</v>
      </c>
      <c r="E21" s="1">
        <v>3</v>
      </c>
      <c r="N21" s="1">
        <v>1100</v>
      </c>
    </row>
    <row r="22" spans="1:20" x14ac:dyDescent="0.2">
      <c r="A22" s="1" t="s">
        <v>278</v>
      </c>
      <c r="B22" s="105">
        <f t="shared" si="3"/>
        <v>2</v>
      </c>
      <c r="C22" s="105">
        <f t="shared" si="4"/>
        <v>12</v>
      </c>
      <c r="Q22" s="1">
        <v>200</v>
      </c>
      <c r="R22" s="1">
        <v>910</v>
      </c>
    </row>
    <row r="23" spans="1:20" x14ac:dyDescent="0.2">
      <c r="A23" s="1" t="s">
        <v>266</v>
      </c>
      <c r="B23" s="105">
        <f t="shared" si="3"/>
        <v>2</v>
      </c>
      <c r="C23" s="105">
        <f t="shared" si="4"/>
        <v>12</v>
      </c>
      <c r="J23" s="1">
        <v>600</v>
      </c>
      <c r="Q23" s="1">
        <v>600</v>
      </c>
    </row>
    <row r="24" spans="1:20" x14ac:dyDescent="0.2">
      <c r="A24" s="1" t="s">
        <v>131</v>
      </c>
      <c r="B24" s="105">
        <f t="shared" si="3"/>
        <v>2</v>
      </c>
      <c r="C24" s="105">
        <f t="shared" si="4"/>
        <v>9</v>
      </c>
      <c r="F24" s="1">
        <v>1</v>
      </c>
      <c r="N24" s="1">
        <v>800</v>
      </c>
    </row>
    <row r="25" spans="1:20" x14ac:dyDescent="0.2">
      <c r="A25" s="1" t="s">
        <v>279</v>
      </c>
      <c r="B25" s="105">
        <f t="shared" si="3"/>
        <v>2</v>
      </c>
      <c r="C25" s="105">
        <f t="shared" si="4"/>
        <v>7</v>
      </c>
      <c r="O25" s="1">
        <v>100</v>
      </c>
      <c r="P25" s="1">
        <v>600</v>
      </c>
    </row>
    <row r="26" spans="1:20" x14ac:dyDescent="0.2">
      <c r="A26" s="1" t="s">
        <v>272</v>
      </c>
      <c r="B26" s="105">
        <f t="shared" si="3"/>
        <v>2</v>
      </c>
      <c r="C26" s="105">
        <f t="shared" si="4"/>
        <v>4</v>
      </c>
      <c r="F26" s="1">
        <v>1</v>
      </c>
      <c r="H26" s="1">
        <v>3</v>
      </c>
    </row>
    <row r="27" spans="1:20" x14ac:dyDescent="0.2">
      <c r="A27" s="1" t="s">
        <v>253</v>
      </c>
      <c r="B27" s="105">
        <f t="shared" si="3"/>
        <v>2</v>
      </c>
      <c r="C27" s="105">
        <f t="shared" si="4"/>
        <v>3</v>
      </c>
      <c r="D27" s="1">
        <v>2</v>
      </c>
      <c r="F27" s="1">
        <v>1</v>
      </c>
    </row>
    <row r="28" spans="1:20" x14ac:dyDescent="0.2">
      <c r="A28" s="1" t="s">
        <v>120</v>
      </c>
      <c r="B28" s="105">
        <f t="shared" si="3"/>
        <v>1</v>
      </c>
      <c r="C28" s="105">
        <f t="shared" si="4"/>
        <v>16</v>
      </c>
      <c r="D28" s="1">
        <v>16</v>
      </c>
    </row>
    <row r="29" spans="1:20" x14ac:dyDescent="0.2">
      <c r="A29" s="1" t="s">
        <v>274</v>
      </c>
      <c r="B29" s="105">
        <f t="shared" si="3"/>
        <v>1</v>
      </c>
      <c r="C29" s="105">
        <f t="shared" si="4"/>
        <v>15</v>
      </c>
      <c r="J29" s="1">
        <v>1500</v>
      </c>
    </row>
    <row r="30" spans="1:20" x14ac:dyDescent="0.2">
      <c r="A30" s="1" t="s">
        <v>275</v>
      </c>
      <c r="B30" s="105">
        <f t="shared" si="3"/>
        <v>1</v>
      </c>
      <c r="C30" s="105">
        <f t="shared" si="4"/>
        <v>12</v>
      </c>
      <c r="K30" s="1">
        <v>1200</v>
      </c>
    </row>
    <row r="31" spans="1:20" x14ac:dyDescent="0.2">
      <c r="A31" s="1" t="s">
        <v>143</v>
      </c>
      <c r="B31" s="105">
        <f t="shared" si="3"/>
        <v>1</v>
      </c>
      <c r="C31" s="105">
        <f t="shared" si="4"/>
        <v>11</v>
      </c>
      <c r="G31" s="1">
        <v>11</v>
      </c>
    </row>
    <row r="32" spans="1:20" x14ac:dyDescent="0.2">
      <c r="A32" s="1" t="s">
        <v>142</v>
      </c>
      <c r="B32" s="105">
        <f t="shared" si="3"/>
        <v>1</v>
      </c>
      <c r="C32" s="105">
        <f t="shared" si="4"/>
        <v>11</v>
      </c>
      <c r="N32" s="1">
        <v>1030</v>
      </c>
    </row>
    <row r="33" spans="1:19" x14ac:dyDescent="0.2">
      <c r="A33" s="1" t="s">
        <v>251</v>
      </c>
      <c r="B33" s="105">
        <f t="shared" si="3"/>
        <v>1</v>
      </c>
      <c r="C33" s="105">
        <f t="shared" si="4"/>
        <v>9</v>
      </c>
      <c r="D33" s="1">
        <v>9</v>
      </c>
    </row>
    <row r="34" spans="1:19" x14ac:dyDescent="0.2">
      <c r="A34" s="1" t="s">
        <v>135</v>
      </c>
      <c r="B34" s="105">
        <f t="shared" si="3"/>
        <v>1</v>
      </c>
      <c r="C34" s="105">
        <f t="shared" si="4"/>
        <v>8</v>
      </c>
      <c r="F34" s="1">
        <v>8</v>
      </c>
    </row>
    <row r="35" spans="1:19" x14ac:dyDescent="0.2">
      <c r="A35" s="1" t="s">
        <v>132</v>
      </c>
      <c r="B35" s="105">
        <f t="shared" si="3"/>
        <v>1</v>
      </c>
      <c r="C35" s="105">
        <f t="shared" si="4"/>
        <v>8</v>
      </c>
      <c r="L35" s="1">
        <v>800</v>
      </c>
    </row>
    <row r="36" spans="1:19" x14ac:dyDescent="0.2">
      <c r="A36" s="1" t="s">
        <v>138</v>
      </c>
      <c r="B36" s="105">
        <f t="shared" si="3"/>
        <v>1</v>
      </c>
      <c r="C36" s="105">
        <f t="shared" si="4"/>
        <v>8</v>
      </c>
      <c r="N36" s="1">
        <v>800</v>
      </c>
    </row>
    <row r="37" spans="1:19" x14ac:dyDescent="0.2">
      <c r="A37" s="1" t="s">
        <v>281</v>
      </c>
      <c r="B37" s="105">
        <f t="shared" si="3"/>
        <v>1</v>
      </c>
      <c r="C37" s="105">
        <f t="shared" si="4"/>
        <v>6</v>
      </c>
      <c r="P37" s="1">
        <v>600</v>
      </c>
    </row>
    <row r="38" spans="1:19" x14ac:dyDescent="0.2">
      <c r="A38" s="1" t="s">
        <v>280</v>
      </c>
      <c r="B38" s="105">
        <f t="shared" si="3"/>
        <v>1</v>
      </c>
      <c r="C38" s="105">
        <f t="shared" si="4"/>
        <v>6</v>
      </c>
      <c r="P38" s="1">
        <v>600</v>
      </c>
    </row>
    <row r="39" spans="1:19" x14ac:dyDescent="0.2">
      <c r="A39" s="1" t="s">
        <v>282</v>
      </c>
      <c r="B39" s="105">
        <f t="shared" si="3"/>
        <v>1</v>
      </c>
      <c r="C39" s="105">
        <f t="shared" si="4"/>
        <v>4</v>
      </c>
      <c r="O39" s="1">
        <v>400</v>
      </c>
    </row>
    <row r="40" spans="1:19" x14ac:dyDescent="0.2">
      <c r="A40" s="1" t="s">
        <v>129</v>
      </c>
      <c r="B40" s="105">
        <f t="shared" si="3"/>
        <v>1</v>
      </c>
      <c r="C40" s="105">
        <f t="shared" si="4"/>
        <v>4</v>
      </c>
      <c r="M40" s="1">
        <v>400</v>
      </c>
    </row>
    <row r="41" spans="1:19" x14ac:dyDescent="0.2">
      <c r="A41" s="1" t="s">
        <v>276</v>
      </c>
      <c r="B41" s="105">
        <f t="shared" si="3"/>
        <v>1</v>
      </c>
      <c r="C41" s="105">
        <f t="shared" si="4"/>
        <v>3</v>
      </c>
      <c r="K41" s="1">
        <v>300</v>
      </c>
    </row>
    <row r="42" spans="1:19" x14ac:dyDescent="0.2">
      <c r="A42" s="1" t="s">
        <v>273</v>
      </c>
      <c r="B42" s="105">
        <f t="shared" si="3"/>
        <v>1</v>
      </c>
      <c r="C42" s="105">
        <f t="shared" si="4"/>
        <v>3</v>
      </c>
      <c r="I42" s="1">
        <v>3</v>
      </c>
    </row>
    <row r="43" spans="1:19" x14ac:dyDescent="0.2">
      <c r="A43" s="1" t="s">
        <v>238</v>
      </c>
      <c r="B43" s="105">
        <f t="shared" si="3"/>
        <v>1</v>
      </c>
      <c r="C43" s="105">
        <f t="shared" si="4"/>
        <v>3</v>
      </c>
      <c r="D43" s="1">
        <v>3</v>
      </c>
    </row>
    <row r="44" spans="1:19" x14ac:dyDescent="0.2">
      <c r="A44" s="1" t="s">
        <v>105</v>
      </c>
      <c r="B44" s="105">
        <f t="shared" si="3"/>
        <v>1</v>
      </c>
      <c r="C44" s="105">
        <f t="shared" si="4"/>
        <v>3</v>
      </c>
      <c r="P44" s="1">
        <v>300</v>
      </c>
    </row>
    <row r="45" spans="1:19" x14ac:dyDescent="0.2">
      <c r="A45" s="1" t="s">
        <v>271</v>
      </c>
      <c r="B45" s="105">
        <f t="shared" si="3"/>
        <v>1</v>
      </c>
      <c r="C45" s="105">
        <f t="shared" si="4"/>
        <v>1</v>
      </c>
      <c r="D45" s="1">
        <v>1</v>
      </c>
    </row>
    <row r="46" spans="1:19" x14ac:dyDescent="0.2">
      <c r="A46" s="1" t="s">
        <v>254</v>
      </c>
      <c r="B46" s="105">
        <f t="shared" si="3"/>
        <v>1</v>
      </c>
      <c r="C46" s="105">
        <f t="shared" si="4"/>
        <v>1</v>
      </c>
      <c r="D46" s="1">
        <v>1</v>
      </c>
    </row>
    <row r="47" spans="1:19" x14ac:dyDescent="0.2">
      <c r="A47" s="1" t="s">
        <v>255</v>
      </c>
      <c r="B47" s="105">
        <f t="shared" si="3"/>
        <v>1</v>
      </c>
      <c r="C47" s="105">
        <f t="shared" si="4"/>
        <v>1</v>
      </c>
      <c r="D47" s="1">
        <v>1</v>
      </c>
    </row>
    <row r="48" spans="1:19" x14ac:dyDescent="0.2">
      <c r="A48" s="1" t="s">
        <v>301</v>
      </c>
      <c r="B48" s="105">
        <f t="shared" si="3"/>
        <v>1</v>
      </c>
      <c r="C48" s="105">
        <f t="shared" si="4"/>
        <v>1</v>
      </c>
      <c r="S48" s="1">
        <v>100</v>
      </c>
    </row>
  </sheetData>
  <sortState xmlns:xlrd2="http://schemas.microsoft.com/office/spreadsheetml/2017/richdata2" ref="A4:U48">
    <sortCondition descending="1" ref="B3:B48"/>
    <sortCondition descending="1" ref="C3:C48"/>
    <sortCondition ref="A3:A48"/>
  </sortState>
  <mergeCells count="3">
    <mergeCell ref="A1:A2"/>
    <mergeCell ref="B1:B2"/>
    <mergeCell ref="C1:C2"/>
  </mergeCells>
  <conditionalFormatting sqref="D3:D100">
    <cfRule type="top10" dxfId="91" priority="3" stopIfTrue="1" rank="1"/>
  </conditionalFormatting>
  <conditionalFormatting sqref="E3:E100">
    <cfRule type="top10" dxfId="90" priority="4" stopIfTrue="1" rank="1"/>
  </conditionalFormatting>
  <conditionalFormatting sqref="F3:F100">
    <cfRule type="top10" dxfId="89" priority="5" stopIfTrue="1" rank="1"/>
  </conditionalFormatting>
  <conditionalFormatting sqref="G3:G100">
    <cfRule type="top10" dxfId="88" priority="6" stopIfTrue="1" rank="1"/>
  </conditionalFormatting>
  <conditionalFormatting sqref="H3:H100">
    <cfRule type="top10" dxfId="87" priority="7" stopIfTrue="1" rank="1"/>
  </conditionalFormatting>
  <conditionalFormatting sqref="I3:I100">
    <cfRule type="top10" dxfId="86" priority="8" stopIfTrue="1" rank="1"/>
  </conditionalFormatting>
  <conditionalFormatting sqref="J3:J100">
    <cfRule type="top10" dxfId="85" priority="9" stopIfTrue="1" rank="1"/>
  </conditionalFormatting>
  <conditionalFormatting sqref="K3:K100">
    <cfRule type="top10" dxfId="84" priority="10" stopIfTrue="1" rank="1"/>
  </conditionalFormatting>
  <conditionalFormatting sqref="L3:L100">
    <cfRule type="top10" dxfId="83" priority="11" stopIfTrue="1" rank="1"/>
  </conditionalFormatting>
  <conditionalFormatting sqref="M3:M100">
    <cfRule type="top10" dxfId="82" priority="12" stopIfTrue="1" rank="1"/>
  </conditionalFormatting>
  <conditionalFormatting sqref="N3:N100">
    <cfRule type="top10" dxfId="81" priority="13" stopIfTrue="1" rank="1"/>
  </conditionalFormatting>
  <conditionalFormatting sqref="O3:O100">
    <cfRule type="top10" dxfId="80" priority="14" stopIfTrue="1" rank="1"/>
  </conditionalFormatting>
  <conditionalFormatting sqref="P3:P100">
    <cfRule type="top10" dxfId="79" priority="15" stopIfTrue="1" rank="1"/>
  </conditionalFormatting>
  <conditionalFormatting sqref="Q3:Q100">
    <cfRule type="top10" dxfId="78" priority="16" stopIfTrue="1" rank="1"/>
  </conditionalFormatting>
  <conditionalFormatting sqref="R3:R100">
    <cfRule type="top10" dxfId="77" priority="17" stopIfTrue="1" rank="1"/>
  </conditionalFormatting>
  <conditionalFormatting sqref="S3:S100">
    <cfRule type="top10" dxfId="76" priority="18" stopIfTrue="1" rank="1"/>
  </conditionalFormatting>
  <conditionalFormatting sqref="T3:T100">
    <cfRule type="top10" dxfId="75" priority="19" stopIfTrue="1" rank="1"/>
  </conditionalFormatting>
  <conditionalFormatting sqref="C3:C48">
    <cfRule type="dataBar" priority="2">
      <dataBar>
        <cfvo type="min"/>
        <cfvo type="max"/>
        <color theme="3" tint="0.79998168889431442"/>
      </dataBar>
      <extLst>
        <ext xmlns:x14="http://schemas.microsoft.com/office/spreadsheetml/2009/9/main" uri="{B025F937-C7B1-47D3-B67F-A62EFF666E3E}">
          <x14:id>{33A6F902-1E61-4CF0-B012-AFBA5E7E493B}</x14:id>
        </ext>
      </extLst>
    </cfRule>
  </conditionalFormatting>
  <conditionalFormatting sqref="B3:B48">
    <cfRule type="dataBar" priority="1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{7C07D329-9751-4CAE-B285-90493AC34456}</x14:id>
        </ext>
      </extLst>
    </cfRule>
  </conditionalFormatting>
  <pageMargins left="0.7" right="0.7" top="0.75" bottom="0.75" header="0.3" footer="0.3"/>
  <pageSetup paperSize="9" orientation="portrait" horizontalDpi="0" verticalDpi="0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3A6F902-1E61-4CF0-B012-AFBA5E7E493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C3:C48</xm:sqref>
        </x14:conditionalFormatting>
        <x14:conditionalFormatting xmlns:xm="http://schemas.microsoft.com/office/excel/2006/main">
          <x14:cfRule type="dataBar" id="{7C07D329-9751-4CAE-B285-90493AC3445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B3:B48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2">
    <tabColor theme="0" tint="-0.249977111117893"/>
  </sheetPr>
  <dimension ref="A1:R25"/>
  <sheetViews>
    <sheetView workbookViewId="0">
      <selection sqref="A1:C1"/>
    </sheetView>
  </sheetViews>
  <sheetFormatPr defaultRowHeight="12.75" x14ac:dyDescent="0.2"/>
  <cols>
    <col min="1" max="1" width="7.42578125" style="1" bestFit="1" customWidth="1"/>
    <col min="2" max="2" width="6.85546875" style="1" bestFit="1" customWidth="1"/>
    <col min="3" max="3" width="8.5703125" style="1" bestFit="1" customWidth="1"/>
    <col min="4" max="4" width="9.140625" style="1"/>
    <col min="5" max="5" width="7.42578125" style="1" bestFit="1" customWidth="1"/>
    <col min="6" max="7" width="8.5703125" style="1" bestFit="1" customWidth="1"/>
    <col min="8" max="8" width="7.42578125" style="1" bestFit="1" customWidth="1"/>
    <col min="9" max="9" width="6.85546875" style="1" bestFit="1" customWidth="1"/>
    <col min="10" max="10" width="8.5703125" style="1" bestFit="1" customWidth="1"/>
    <col min="11" max="11" width="22.28515625" style="1" bestFit="1" customWidth="1"/>
    <col min="12" max="12" width="9.7109375" style="1" bestFit="1" customWidth="1"/>
    <col min="13" max="13" width="7.5703125" style="1" bestFit="1" customWidth="1"/>
    <col min="14" max="16384" width="9.140625" style="1"/>
  </cols>
  <sheetData>
    <row r="1" spans="1:18" x14ac:dyDescent="0.2">
      <c r="A1" s="256" t="s">
        <v>27</v>
      </c>
      <c r="B1" s="323"/>
      <c r="C1" s="324"/>
      <c r="E1" s="256" t="s">
        <v>33</v>
      </c>
      <c r="F1" s="258"/>
      <c r="H1" s="256" t="s">
        <v>292</v>
      </c>
      <c r="I1" s="257"/>
      <c r="J1" s="258"/>
      <c r="L1" s="219" t="s">
        <v>39</v>
      </c>
      <c r="M1" s="110">
        <f>'top10'!C4</f>
        <v>12555</v>
      </c>
    </row>
    <row r="2" spans="1:18" x14ac:dyDescent="0.2">
      <c r="A2" s="217" t="s">
        <v>28</v>
      </c>
      <c r="B2" s="217" t="s">
        <v>29</v>
      </c>
      <c r="C2" s="217" t="s">
        <v>30</v>
      </c>
      <c r="E2" s="218" t="s">
        <v>29</v>
      </c>
      <c r="F2" s="218" t="s">
        <v>30</v>
      </c>
      <c r="H2" s="218" t="s">
        <v>28</v>
      </c>
      <c r="I2" s="218" t="s">
        <v>29</v>
      </c>
      <c r="J2" s="218" t="s">
        <v>30</v>
      </c>
      <c r="L2" s="219" t="s">
        <v>40</v>
      </c>
      <c r="M2" s="111">
        <f>'top10'!C24</f>
        <v>5929.38</v>
      </c>
    </row>
    <row r="3" spans="1:18" x14ac:dyDescent="0.2">
      <c r="A3" s="1">
        <v>1</v>
      </c>
      <c r="C3" s="1">
        <f t="shared" ref="C3:C12" si="0">IF(ISBLANK(B3),0,TRUNC(10*B3/MAX(B$3:B$12))+TRUNC(MIN(20*B3/M$2,20))+(11-A3))</f>
        <v>0</v>
      </c>
      <c r="F3" s="1">
        <f>IF(ISBLANK(E$3),0,ROUND(20*E3/E$3,0))</f>
        <v>0</v>
      </c>
      <c r="H3" s="1">
        <v>1</v>
      </c>
      <c r="J3" s="1">
        <f>IF(ISBLANK(I$3),0,ROUND(3*I3/I$3,0)+(4-H3))</f>
        <v>0</v>
      </c>
      <c r="O3" s="325" t="s">
        <v>65</v>
      </c>
      <c r="P3" s="326"/>
      <c r="Q3" s="326"/>
      <c r="R3" s="327"/>
    </row>
    <row r="4" spans="1:18" x14ac:dyDescent="0.2">
      <c r="A4" s="1">
        <v>2</v>
      </c>
      <c r="C4" s="1">
        <f t="shared" si="0"/>
        <v>0</v>
      </c>
      <c r="F4" s="1">
        <f t="shared" ref="F4:F12" si="1">IF(ISBLANK(E$3),0,ROUND(20*E4/E$3,0))</f>
        <v>0</v>
      </c>
      <c r="H4" s="1">
        <v>2</v>
      </c>
      <c r="J4" s="1">
        <f>IF(ISBLANK(I$3),0,ROUND(3*I4/I$3,0)+(4-H4))</f>
        <v>0</v>
      </c>
      <c r="O4" s="328"/>
      <c r="P4" s="329"/>
      <c r="Q4" s="329"/>
      <c r="R4" s="330"/>
    </row>
    <row r="5" spans="1:18" x14ac:dyDescent="0.2">
      <c r="A5" s="1">
        <v>3</v>
      </c>
      <c r="C5" s="1">
        <f t="shared" si="0"/>
        <v>0</v>
      </c>
      <c r="F5" s="1">
        <f t="shared" si="1"/>
        <v>0</v>
      </c>
      <c r="H5" s="1">
        <v>3</v>
      </c>
      <c r="J5" s="1">
        <f>IF(ISBLANK(I$3),0,ROUND(3*I5/I$3,0)+(4-H5))</f>
        <v>0</v>
      </c>
      <c r="O5" s="328"/>
      <c r="P5" s="329"/>
      <c r="Q5" s="329"/>
      <c r="R5" s="330"/>
    </row>
    <row r="6" spans="1:18" x14ac:dyDescent="0.2">
      <c r="A6" s="1">
        <v>4</v>
      </c>
      <c r="C6" s="1">
        <f t="shared" si="0"/>
        <v>0</v>
      </c>
      <c r="F6" s="1">
        <f t="shared" si="1"/>
        <v>0</v>
      </c>
      <c r="H6" s="1">
        <v>4</v>
      </c>
      <c r="J6" s="1">
        <f>IF(ISBLANK(I$3),0,IF(I$6*2&lt;I$3,0,1))</f>
        <v>0</v>
      </c>
      <c r="O6" s="328"/>
      <c r="P6" s="329"/>
      <c r="Q6" s="329"/>
      <c r="R6" s="330"/>
    </row>
    <row r="7" spans="1:18" x14ac:dyDescent="0.2">
      <c r="A7" s="1">
        <v>5</v>
      </c>
      <c r="C7" s="1">
        <f t="shared" si="0"/>
        <v>0</v>
      </c>
      <c r="F7" s="1">
        <f t="shared" si="1"/>
        <v>0</v>
      </c>
      <c r="O7" s="328"/>
      <c r="P7" s="329"/>
      <c r="Q7" s="329"/>
      <c r="R7" s="330"/>
    </row>
    <row r="8" spans="1:18" x14ac:dyDescent="0.2">
      <c r="A8" s="1">
        <v>6</v>
      </c>
      <c r="C8" s="1">
        <f t="shared" si="0"/>
        <v>0</v>
      </c>
      <c r="F8" s="1">
        <f t="shared" si="1"/>
        <v>0</v>
      </c>
      <c r="O8" s="331"/>
      <c r="P8" s="332"/>
      <c r="Q8" s="332"/>
      <c r="R8" s="333"/>
    </row>
    <row r="9" spans="1:18" x14ac:dyDescent="0.2">
      <c r="A9" s="1">
        <v>7</v>
      </c>
      <c r="C9" s="1">
        <f t="shared" si="0"/>
        <v>0</v>
      </c>
      <c r="F9" s="1">
        <f t="shared" si="1"/>
        <v>0</v>
      </c>
    </row>
    <row r="10" spans="1:18" x14ac:dyDescent="0.2">
      <c r="A10" s="1">
        <v>8</v>
      </c>
      <c r="C10" s="1">
        <f t="shared" si="0"/>
        <v>0</v>
      </c>
      <c r="F10" s="1">
        <f t="shared" si="1"/>
        <v>0</v>
      </c>
    </row>
    <row r="11" spans="1:18" x14ac:dyDescent="0.2">
      <c r="A11" s="1">
        <v>9</v>
      </c>
      <c r="C11" s="1">
        <f t="shared" si="0"/>
        <v>0</v>
      </c>
      <c r="F11" s="1">
        <f t="shared" si="1"/>
        <v>0</v>
      </c>
    </row>
    <row r="12" spans="1:18" x14ac:dyDescent="0.2">
      <c r="A12" s="1">
        <v>10</v>
      </c>
      <c r="C12" s="1">
        <f t="shared" si="0"/>
        <v>0</v>
      </c>
      <c r="F12" s="1">
        <f t="shared" si="1"/>
        <v>0</v>
      </c>
    </row>
    <row r="14" spans="1:18" x14ac:dyDescent="0.2">
      <c r="A14" s="256" t="s">
        <v>270</v>
      </c>
      <c r="B14" s="321"/>
      <c r="C14" s="322"/>
      <c r="E14" s="256" t="s">
        <v>32</v>
      </c>
      <c r="F14" s="321"/>
      <c r="G14" s="322"/>
      <c r="K14" s="256" t="s">
        <v>291</v>
      </c>
      <c r="L14" s="257"/>
      <c r="M14" s="258"/>
    </row>
    <row r="15" spans="1:18" x14ac:dyDescent="0.2">
      <c r="A15" s="217" t="s">
        <v>28</v>
      </c>
      <c r="B15" s="217" t="s">
        <v>29</v>
      </c>
      <c r="C15" s="217" t="s">
        <v>30</v>
      </c>
      <c r="E15" s="217" t="s">
        <v>28</v>
      </c>
      <c r="F15" s="217" t="s">
        <v>29</v>
      </c>
      <c r="G15" s="217" t="s">
        <v>30</v>
      </c>
      <c r="K15" s="218" t="s">
        <v>284</v>
      </c>
      <c r="L15" s="218" t="s">
        <v>47</v>
      </c>
      <c r="M15" s="218" t="s">
        <v>29</v>
      </c>
    </row>
    <row r="16" spans="1:18" x14ac:dyDescent="0.2">
      <c r="A16" s="1">
        <v>1</v>
      </c>
      <c r="C16" s="1">
        <f t="shared" ref="C16:C18" si="2">IF(ISBLANK(B16),0,ROUND(MIN(10*SUM(B$16:B$25)/200,10)*B16/MAX(B$16:B$25),0)+(11-A16))</f>
        <v>0</v>
      </c>
      <c r="E16" s="1">
        <v>1</v>
      </c>
      <c r="G16" s="1">
        <f t="shared" ref="G16:G25" si="3">IF(ISBLANK(F16),0,ROUND(10*F16/MAX(F$16:F$25),0)+(11-E16))</f>
        <v>0</v>
      </c>
      <c r="K16" s="1" t="s">
        <v>283</v>
      </c>
      <c r="M16" s="1">
        <f>L16*(0.8*1+0.2*1*(1+LOG(1,2)))</f>
        <v>0</v>
      </c>
    </row>
    <row r="17" spans="1:14" x14ac:dyDescent="0.2">
      <c r="A17" s="1">
        <v>2</v>
      </c>
      <c r="C17" s="1">
        <f t="shared" si="2"/>
        <v>0</v>
      </c>
      <c r="E17" s="1">
        <v>2</v>
      </c>
      <c r="G17" s="1">
        <f t="shared" si="3"/>
        <v>0</v>
      </c>
      <c r="K17" s="1" t="s">
        <v>287</v>
      </c>
      <c r="M17" s="1">
        <f>L17*(0.8*1.25+0.2*1*(1+LOG(1,2)))</f>
        <v>0</v>
      </c>
    </row>
    <row r="18" spans="1:14" x14ac:dyDescent="0.2">
      <c r="A18" s="1">
        <v>3</v>
      </c>
      <c r="C18" s="1">
        <f t="shared" si="2"/>
        <v>0</v>
      </c>
      <c r="E18" s="1">
        <v>3</v>
      </c>
      <c r="G18" s="1">
        <f t="shared" si="3"/>
        <v>0</v>
      </c>
      <c r="K18" s="1" t="s">
        <v>288</v>
      </c>
      <c r="M18" s="1">
        <f>L18*(0.8*2.5+0.2*1*(1+LOG(1,2)))</f>
        <v>0</v>
      </c>
    </row>
    <row r="19" spans="1:14" x14ac:dyDescent="0.2">
      <c r="A19" s="1">
        <v>4</v>
      </c>
      <c r="C19" s="1">
        <f>IF(ISBLANK(B19),0,ROUND(MIN(10*SUM(B$16:B$25)/200,10)*B19/MAX(B$16:B$25),0)+(11-A19))</f>
        <v>0</v>
      </c>
      <c r="E19" s="1">
        <v>4</v>
      </c>
      <c r="G19" s="1">
        <f t="shared" si="3"/>
        <v>0</v>
      </c>
      <c r="K19" t="s">
        <v>285</v>
      </c>
      <c r="M19" s="1">
        <f>L19*(0.8*1/30+0.2*1*(1+LOG(1,2)))</f>
        <v>0</v>
      </c>
    </row>
    <row r="20" spans="1:14" x14ac:dyDescent="0.2">
      <c r="A20" s="1">
        <v>5</v>
      </c>
      <c r="C20" s="1">
        <f t="shared" ref="C20:C25" si="4">IF(ISBLANK(B20),0,ROUND(MIN(10*SUM(B$16:B$25)/200,10)*B20/MAX(B$16:B$25),0)+(11-A20))</f>
        <v>0</v>
      </c>
      <c r="E20" s="1">
        <v>5</v>
      </c>
      <c r="G20" s="1">
        <f t="shared" si="3"/>
        <v>0</v>
      </c>
      <c r="K20" t="s">
        <v>286</v>
      </c>
      <c r="M20" s="1">
        <f>L20*(0.8*1.1+0.2*1*(1+LOG(1,2)))</f>
        <v>0</v>
      </c>
    </row>
    <row r="21" spans="1:14" x14ac:dyDescent="0.2">
      <c r="A21" s="1">
        <v>6</v>
      </c>
      <c r="C21" s="1">
        <f t="shared" si="4"/>
        <v>0</v>
      </c>
      <c r="E21" s="1">
        <v>6</v>
      </c>
      <c r="G21" s="1">
        <f t="shared" si="3"/>
        <v>0</v>
      </c>
      <c r="K21" t="s">
        <v>75</v>
      </c>
      <c r="M21" s="1">
        <f>L21*(0.8*1+0.2*1*(1+LOG(4,2)))</f>
        <v>0</v>
      </c>
    </row>
    <row r="22" spans="1:14" x14ac:dyDescent="0.2">
      <c r="A22" s="1">
        <v>7</v>
      </c>
      <c r="C22" s="1">
        <f t="shared" si="4"/>
        <v>0</v>
      </c>
      <c r="E22" s="1">
        <v>7</v>
      </c>
      <c r="G22" s="1">
        <f t="shared" si="3"/>
        <v>0</v>
      </c>
      <c r="K22" t="s">
        <v>290</v>
      </c>
      <c r="M22" s="1">
        <f>L22*(0.8*1.25+0.2*1*(1+LOG(4,2)))</f>
        <v>0</v>
      </c>
    </row>
    <row r="23" spans="1:14" x14ac:dyDescent="0.2">
      <c r="A23" s="1">
        <v>8</v>
      </c>
      <c r="C23" s="1">
        <f t="shared" si="4"/>
        <v>0</v>
      </c>
      <c r="E23" s="1">
        <v>8</v>
      </c>
      <c r="G23" s="1">
        <f t="shared" si="3"/>
        <v>0</v>
      </c>
      <c r="K23" t="s">
        <v>74</v>
      </c>
      <c r="M23" s="1">
        <f>L23*(0.8*1+0.2*1*(1+LOG(10,2)))</f>
        <v>0</v>
      </c>
    </row>
    <row r="24" spans="1:14" x14ac:dyDescent="0.2">
      <c r="A24" s="1">
        <v>9</v>
      </c>
      <c r="C24" s="1">
        <f t="shared" si="4"/>
        <v>0</v>
      </c>
      <c r="E24" s="1">
        <v>9</v>
      </c>
      <c r="G24" s="1">
        <f t="shared" si="3"/>
        <v>0</v>
      </c>
      <c r="K24" t="s">
        <v>289</v>
      </c>
      <c r="M24" s="1">
        <f>L24*(0.8*1.25+0.2*1*(1+LOG(10,2)))</f>
        <v>0</v>
      </c>
      <c r="N24" s="218" t="s">
        <v>30</v>
      </c>
    </row>
    <row r="25" spans="1:14" x14ac:dyDescent="0.2">
      <c r="A25" s="1">
        <v>10</v>
      </c>
      <c r="C25" s="1">
        <f t="shared" si="4"/>
        <v>0</v>
      </c>
      <c r="E25" s="1">
        <v>10</v>
      </c>
      <c r="G25" s="1">
        <f t="shared" si="3"/>
        <v>0</v>
      </c>
      <c r="M25" s="107">
        <f>SUM(M16:M24)</f>
        <v>0</v>
      </c>
      <c r="N25" s="108">
        <f>TRUNC(M25/5)</f>
        <v>0</v>
      </c>
    </row>
  </sheetData>
  <mergeCells count="7">
    <mergeCell ref="E14:G14"/>
    <mergeCell ref="A1:C1"/>
    <mergeCell ref="E1:F1"/>
    <mergeCell ref="H1:J1"/>
    <mergeCell ref="O3:R8"/>
    <mergeCell ref="A14:C14"/>
    <mergeCell ref="K14:M14"/>
  </mergeCells>
  <phoneticPr fontId="2" type="noConversion"/>
  <pageMargins left="0.75" right="0.75" top="1" bottom="1" header="0.5" footer="0.5"/>
  <pageSetup paperSize="9" orientation="portrait" horizontalDpi="360" verticalDpi="360" r:id="rId1"/>
  <headerFooter alignWithMargins="0"/>
  <ignoredErrors>
    <ignoredError sqref="F3:F12 J3:J6 C16:C25 G16:G25" emptyCellReferenc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różne</vt:lpstr>
      <vt:lpstr>ludzie</vt:lpstr>
      <vt:lpstr>quizy</vt:lpstr>
      <vt:lpstr>top10</vt:lpstr>
      <vt:lpstr>roczne</vt:lpstr>
      <vt:lpstr>pytania</vt:lpstr>
      <vt:lpstr>baza</vt:lpstr>
      <vt:lpstr>rocznice</vt:lpstr>
      <vt:lpstr>kalkulatory</vt:lpstr>
    </vt:vector>
  </TitlesOfParts>
  <Manager>wilk</Manager>
  <Company>#QuizPL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#QuizPL</dc:title>
  <dc:subject>Statystyki kanału #QuizPL</dc:subject>
  <dc:creator>wilk</dc:creator>
  <cp:keywords>quizpl quiz kwiz statystyki ircnet irc</cp:keywords>
  <dc:description>https://www.quizpl.net</dc:description>
  <cp:lastModifiedBy>wilk</cp:lastModifiedBy>
  <cp:lastPrinted>2012-12-10T16:49:38Z</cp:lastPrinted>
  <dcterms:created xsi:type="dcterms:W3CDTF">2007-12-31T23:52:44Z</dcterms:created>
  <dcterms:modified xsi:type="dcterms:W3CDTF">2025-01-15T18:32:15Z</dcterms:modified>
  <cp:category>quizpl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oczta e-mail">
    <vt:lpwstr>kontakt@quizpl.net</vt:lpwstr>
  </property>
  <property fmtid="{D5CDD505-2E9C-101B-9397-08002B2CF9AE}" pid="3" name="Właściciel">
    <vt:lpwstr>wilk</vt:lpwstr>
  </property>
  <property fmtid="{D5CDD505-2E9C-101B-9397-08002B2CF9AE}" pid="4" name="Data rejestracji">
    <vt:filetime>2005-06-12T23:00:00Z</vt:filetime>
  </property>
</Properties>
</file>